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S:\DesignBuild Projects\0_Projects (Let)\Statewide ITS Resilience\Canceled - Statewide 2025\00 Canceled Project\Website\"/>
    </mc:Choice>
  </mc:AlternateContent>
  <xr:revisionPtr revIDLastSave="0" documentId="8_{DFFA1F91-3F15-4E10-90F0-8415D59D4302}" xr6:coauthVersionLast="47" xr6:coauthVersionMax="47" xr10:uidLastSave="{00000000-0000-0000-0000-000000000000}"/>
  <bookViews>
    <workbookView xWindow="-110" yWindow="-110" windowWidth="38620" windowHeight="21100" firstSheet="1" activeTab="1" xr2:uid="{180A4415-85D9-4D84-9F48-912E84698880}"/>
  </bookViews>
  <sheets>
    <sheet name="Price Proposal Summary&gt;&gt;" sheetId="6" r:id="rId1"/>
    <sheet name="Price Proposal Summary" sheetId="7" r:id="rId2"/>
    <sheet name="Proposer Instructions" sheetId="8" r:id="rId3"/>
    <sheet name="Price Proposal&gt;&gt;" sheetId="9" r:id="rId4"/>
    <sheet name="A" sheetId="1" r:id="rId5"/>
    <sheet name="B" sheetId="10" r:id="rId6"/>
    <sheet name="C" sheetId="4" r:id="rId7"/>
  </sheets>
  <externalReferences>
    <externalReference r:id="rId8"/>
  </externalReferences>
  <definedNames>
    <definedName name="CaseNumber">'[1]Scenario Analysis'!$D$10</definedName>
    <definedName name="COPY">#REF!</definedName>
    <definedName name="DIFF">#REF!</definedName>
    <definedName name="PASTE">#REF!</definedName>
    <definedName name="_xlnm.Print_Area" localSheetId="1">'Price Proposal Summary'!$A$1:$H$26</definedName>
    <definedName name="_xlnm.Print_Area" localSheetId="0">'Price Proposal Summary&gt;&gt;'!$A$1:$L$25</definedName>
    <definedName name="_xlnm.Print_Area" localSheetId="3">'Price Proposal&gt;&gt;'!$A$1:$L$26</definedName>
    <definedName name="_xlnm.Print_Area" localSheetId="2">'Proposer Instructions'!$A$1:$I$33</definedName>
    <definedName name="ZERO">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1" i="10" l="1"/>
  <c r="D41" i="1"/>
  <c r="I4" i="10"/>
  <c r="I5" i="10"/>
  <c r="I6" i="10"/>
  <c r="J6" i="10" s="1"/>
  <c r="I7" i="10"/>
  <c r="J7" i="10" s="1"/>
  <c r="I8" i="10"/>
  <c r="J8" i="10" s="1"/>
  <c r="I9" i="10"/>
  <c r="J9" i="10" s="1"/>
  <c r="I10" i="10"/>
  <c r="J10" i="10" s="1"/>
  <c r="I11" i="10"/>
  <c r="J11" i="10" s="1"/>
  <c r="I12" i="10"/>
  <c r="J12" i="10" s="1"/>
  <c r="I13" i="10"/>
  <c r="J13" i="10" s="1"/>
  <c r="I14" i="10"/>
  <c r="J14" i="10" s="1"/>
  <c r="I15" i="10"/>
  <c r="I16" i="10"/>
  <c r="J16" i="10" s="1"/>
  <c r="I17" i="10"/>
  <c r="J17" i="10" s="1"/>
  <c r="I18" i="10"/>
  <c r="J18" i="10" s="1"/>
  <c r="I19" i="10"/>
  <c r="J19" i="10" s="1"/>
  <c r="I20" i="10"/>
  <c r="I21" i="10"/>
  <c r="I22" i="10"/>
  <c r="J22" i="10" s="1"/>
  <c r="I23" i="10"/>
  <c r="J23" i="10" s="1"/>
  <c r="I24" i="10"/>
  <c r="I25" i="10"/>
  <c r="I26" i="10"/>
  <c r="J26" i="10" s="1"/>
  <c r="I27" i="10"/>
  <c r="J27" i="10" s="1"/>
  <c r="I28" i="10"/>
  <c r="J28" i="10" s="1"/>
  <c r="I29" i="10"/>
  <c r="J29" i="10" s="1"/>
  <c r="I30" i="10"/>
  <c r="J30" i="10" s="1"/>
  <c r="I31" i="10"/>
  <c r="J31" i="10" s="1"/>
  <c r="I32" i="10"/>
  <c r="J32" i="10" s="1"/>
  <c r="I33" i="10"/>
  <c r="J33" i="10" s="1"/>
  <c r="I34" i="10"/>
  <c r="J34" i="10" s="1"/>
  <c r="I35" i="10"/>
  <c r="J35" i="10" s="1"/>
  <c r="I36" i="10"/>
  <c r="J36" i="10" s="1"/>
  <c r="I37" i="10"/>
  <c r="J37" i="10" s="1"/>
  <c r="I38" i="10"/>
  <c r="J38" i="10" s="1"/>
  <c r="I39" i="10"/>
  <c r="J39" i="10" s="1"/>
  <c r="I40" i="10"/>
  <c r="J40" i="10" s="1"/>
  <c r="I41" i="10"/>
  <c r="I42" i="10"/>
  <c r="I43" i="10"/>
  <c r="I44" i="10"/>
  <c r="I45" i="10"/>
  <c r="I46" i="10"/>
  <c r="I47" i="10"/>
  <c r="I48" i="10"/>
  <c r="J48" i="10" s="1"/>
  <c r="I49" i="10"/>
  <c r="J49" i="10" s="1"/>
  <c r="I50" i="10"/>
  <c r="J50" i="10" s="1"/>
  <c r="I51" i="10"/>
  <c r="J51" i="10" s="1"/>
  <c r="I52" i="10"/>
  <c r="J52" i="10" s="1"/>
  <c r="I53" i="10"/>
  <c r="J53" i="10" s="1"/>
  <c r="I54" i="10"/>
  <c r="J54" i="10" s="1"/>
  <c r="I55" i="10"/>
  <c r="I56" i="10"/>
  <c r="I57" i="10"/>
  <c r="I58" i="10"/>
  <c r="J58" i="10" s="1"/>
  <c r="I59" i="10"/>
  <c r="J59" i="10" s="1"/>
  <c r="I60" i="10"/>
  <c r="I61" i="10"/>
  <c r="I62" i="10"/>
  <c r="J62" i="10" s="1"/>
  <c r="I63" i="10"/>
  <c r="J63" i="10" s="1"/>
  <c r="I64" i="10"/>
  <c r="I65" i="10"/>
  <c r="I66" i="10"/>
  <c r="I67" i="10"/>
  <c r="I68" i="10"/>
  <c r="J68" i="10" s="1"/>
  <c r="I69" i="10"/>
  <c r="J69" i="10" s="1"/>
  <c r="I70" i="10"/>
  <c r="J70" i="10" s="1"/>
  <c r="I71" i="10"/>
  <c r="J71" i="10" s="1"/>
  <c r="I72" i="10"/>
  <c r="J72" i="10" s="1"/>
  <c r="I73" i="10"/>
  <c r="J73" i="10" s="1"/>
  <c r="I74" i="10"/>
  <c r="J74" i="10" s="1"/>
  <c r="I75" i="10"/>
  <c r="I76" i="10"/>
  <c r="I77" i="10"/>
  <c r="I78" i="10"/>
  <c r="J78" i="10" s="1"/>
  <c r="I79" i="10"/>
  <c r="I80" i="10"/>
  <c r="I81" i="10"/>
  <c r="J81" i="10" s="1"/>
  <c r="I82" i="10"/>
  <c r="J82" i="10" s="1"/>
  <c r="I83" i="10"/>
  <c r="J83" i="10" s="1"/>
  <c r="I84" i="10"/>
  <c r="I85" i="10"/>
  <c r="I86" i="10"/>
  <c r="I87" i="10"/>
  <c r="I88" i="10"/>
  <c r="J88" i="10" s="1"/>
  <c r="I89" i="10"/>
  <c r="J89" i="10" s="1"/>
  <c r="I90" i="10"/>
  <c r="J90" i="10" s="1"/>
  <c r="I91" i="10"/>
  <c r="J91" i="10" s="1"/>
  <c r="I92" i="10"/>
  <c r="J92" i="10" s="1"/>
  <c r="I93" i="10"/>
  <c r="J93" i="10" s="1"/>
  <c r="I94" i="10"/>
  <c r="J94" i="10" s="1"/>
  <c r="I95" i="10"/>
  <c r="I96" i="10"/>
  <c r="I97" i="10"/>
  <c r="I98" i="10"/>
  <c r="J98" i="10" s="1"/>
  <c r="I99" i="10"/>
  <c r="J99" i="10" s="1"/>
  <c r="I100" i="10"/>
  <c r="J100" i="10" s="1"/>
  <c r="I101" i="10"/>
  <c r="J101" i="10" s="1"/>
  <c r="I102" i="10"/>
  <c r="J102" i="10" s="1"/>
  <c r="I103" i="10"/>
  <c r="J103" i="10" s="1"/>
  <c r="I104" i="10"/>
  <c r="I105" i="10"/>
  <c r="I106" i="10"/>
  <c r="I107" i="10"/>
  <c r="I108" i="10"/>
  <c r="J108" i="10" s="1"/>
  <c r="I109" i="10"/>
  <c r="J109" i="10" s="1"/>
  <c r="I110" i="10"/>
  <c r="J110" i="10" s="1"/>
  <c r="I111" i="10"/>
  <c r="J111" i="10" s="1"/>
  <c r="I112" i="10"/>
  <c r="J112" i="10" s="1"/>
  <c r="I113" i="10"/>
  <c r="J113" i="10" s="1"/>
  <c r="I114" i="10"/>
  <c r="J114" i="10" s="1"/>
  <c r="I115" i="10"/>
  <c r="I116" i="10"/>
  <c r="I117" i="10"/>
  <c r="J117" i="10" s="1"/>
  <c r="I118" i="10"/>
  <c r="J118" i="10" s="1"/>
  <c r="I119" i="10"/>
  <c r="J119" i="10" s="1"/>
  <c r="I120" i="10"/>
  <c r="I121" i="10"/>
  <c r="I122" i="10"/>
  <c r="I123" i="10"/>
  <c r="J123" i="10" s="1"/>
  <c r="I124" i="10"/>
  <c r="I125" i="10"/>
  <c r="I126" i="10"/>
  <c r="I127" i="10"/>
  <c r="J127" i="10" s="1"/>
  <c r="I128" i="10"/>
  <c r="J128" i="10" s="1"/>
  <c r="I129" i="10"/>
  <c r="J129" i="10" s="1"/>
  <c r="I130" i="10"/>
  <c r="J130" i="10" s="1"/>
  <c r="I131" i="10"/>
  <c r="J131" i="10" s="1"/>
  <c r="I132" i="10"/>
  <c r="J132" i="10" s="1"/>
  <c r="I133" i="10"/>
  <c r="J133" i="10" s="1"/>
  <c r="I134" i="10"/>
  <c r="J134" i="10" s="1"/>
  <c r="I135" i="10"/>
  <c r="J135" i="10" s="1"/>
  <c r="I136" i="10"/>
  <c r="J136" i="10" s="1"/>
  <c r="I137" i="10"/>
  <c r="J137" i="10" s="1"/>
  <c r="I138" i="10"/>
  <c r="J138" i="10" s="1"/>
  <c r="I139" i="10"/>
  <c r="J139" i="10" s="1"/>
  <c r="I140" i="10"/>
  <c r="J140" i="10" s="1"/>
  <c r="I141" i="10"/>
  <c r="J141" i="10" s="1"/>
  <c r="I142" i="10"/>
  <c r="I143" i="10"/>
  <c r="I144" i="10"/>
  <c r="I145" i="10"/>
  <c r="I146" i="10"/>
  <c r="I147" i="10"/>
  <c r="I148" i="10"/>
  <c r="J148" i="10" s="1"/>
  <c r="I149" i="10"/>
  <c r="J149" i="10" s="1"/>
  <c r="I150" i="10"/>
  <c r="J150" i="10" s="1"/>
  <c r="I151" i="10"/>
  <c r="J151" i="10" s="1"/>
  <c r="I152" i="10"/>
  <c r="J152" i="10" s="1"/>
  <c r="I153" i="10"/>
  <c r="J153" i="10" s="1"/>
  <c r="I154" i="10"/>
  <c r="J154" i="10" s="1"/>
  <c r="I155" i="10"/>
  <c r="I156" i="10"/>
  <c r="I157" i="10"/>
  <c r="J157" i="10" s="1"/>
  <c r="I158" i="10"/>
  <c r="J158" i="10" s="1"/>
  <c r="I159" i="10"/>
  <c r="J159" i="10" s="1"/>
  <c r="I160" i="10"/>
  <c r="I161" i="10"/>
  <c r="I162" i="10"/>
  <c r="J162" i="10" s="1"/>
  <c r="I163" i="10"/>
  <c r="J163" i="10" s="1"/>
  <c r="I164" i="10"/>
  <c r="I165" i="10"/>
  <c r="I166" i="10"/>
  <c r="I167" i="10"/>
  <c r="J167" i="10" s="1"/>
  <c r="I168" i="10"/>
  <c r="J168" i="10" s="1"/>
  <c r="I3" i="10"/>
  <c r="J87" i="10"/>
  <c r="J3" i="10"/>
  <c r="J4" i="10"/>
  <c r="J5" i="10"/>
  <c r="J15" i="10"/>
  <c r="J20" i="10"/>
  <c r="J21" i="10"/>
  <c r="J24" i="10"/>
  <c r="J25" i="10"/>
  <c r="J41" i="10"/>
  <c r="J42" i="10"/>
  <c r="J43" i="10"/>
  <c r="J44" i="10"/>
  <c r="J45" i="10"/>
  <c r="J46" i="10"/>
  <c r="J47" i="10"/>
  <c r="J55" i="10"/>
  <c r="J56" i="10"/>
  <c r="J57" i="10"/>
  <c r="J60" i="10"/>
  <c r="J61" i="10"/>
  <c r="J64" i="10"/>
  <c r="J65" i="10"/>
  <c r="J66" i="10"/>
  <c r="J67" i="10"/>
  <c r="J75" i="10"/>
  <c r="J76" i="10"/>
  <c r="J77" i="10"/>
  <c r="J79" i="10"/>
  <c r="J80" i="10"/>
  <c r="J84" i="10"/>
  <c r="J85" i="10"/>
  <c r="J86" i="10"/>
  <c r="J95" i="10"/>
  <c r="J96" i="10"/>
  <c r="J97" i="10"/>
  <c r="J104" i="10"/>
  <c r="J105" i="10"/>
  <c r="J106" i="10"/>
  <c r="J107" i="10"/>
  <c r="J115" i="10"/>
  <c r="J116" i="10"/>
  <c r="J120" i="10"/>
  <c r="J121" i="10"/>
  <c r="J122" i="10"/>
  <c r="J124" i="10"/>
  <c r="J125" i="10"/>
  <c r="J126" i="10"/>
  <c r="J142" i="10"/>
  <c r="J143" i="10"/>
  <c r="J144" i="10"/>
  <c r="J145" i="10"/>
  <c r="J146" i="10"/>
  <c r="J147" i="10"/>
  <c r="J155" i="10"/>
  <c r="J156" i="10"/>
  <c r="J160" i="10"/>
  <c r="J161" i="10"/>
  <c r="J164" i="10"/>
  <c r="J165" i="10"/>
  <c r="J166" i="10"/>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 i="1"/>
  <c r="E13" i="1"/>
  <c r="E3" i="4" l="1"/>
  <c r="E4" i="4"/>
  <c r="E5" i="4" l="1"/>
  <c r="E6" i="4"/>
  <c r="E7" i="4"/>
  <c r="E8" i="4"/>
  <c r="E9" i="4"/>
  <c r="E14" i="1"/>
  <c r="E8" i="1"/>
  <c r="E12" i="4" l="1"/>
  <c r="G34" i="1"/>
  <c r="G35" i="1"/>
  <c r="G36" i="1"/>
  <c r="G37" i="1"/>
  <c r="D20" i="7" l="1"/>
  <c r="D22" i="7"/>
  <c r="D21" i="7" l="1"/>
  <c r="D24" i="7" s="1"/>
</calcChain>
</file>

<file path=xl/sharedStrings.xml><?xml version="1.0" encoding="utf-8"?>
<sst xmlns="http://schemas.openxmlformats.org/spreadsheetml/2006/main" count="748" uniqueCount="300">
  <si>
    <t>Camera</t>
  </si>
  <si>
    <t>DMS</t>
  </si>
  <si>
    <t>Hub</t>
  </si>
  <si>
    <t>RMS</t>
  </si>
  <si>
    <t>Asset Type</t>
  </si>
  <si>
    <t>Asset Class</t>
  </si>
  <si>
    <t>General</t>
  </si>
  <si>
    <t>Essential</t>
  </si>
  <si>
    <t>Vital</t>
  </si>
  <si>
    <t>Unit</t>
  </si>
  <si>
    <t>North Carolina Department of Transportation</t>
  </si>
  <si>
    <t>1.</t>
  </si>
  <si>
    <t>2.</t>
  </si>
  <si>
    <t>3.</t>
  </si>
  <si>
    <t>Price Proposal Summary</t>
  </si>
  <si>
    <t>Workbook Divider</t>
  </si>
  <si>
    <t>Total</t>
  </si>
  <si>
    <t>Instructions:</t>
  </si>
  <si>
    <t>4.</t>
  </si>
  <si>
    <t>5.</t>
  </si>
  <si>
    <t>Price Proposal</t>
  </si>
  <si>
    <t xml:space="preserve">GPS location of communications infrastructure </t>
  </si>
  <si>
    <t>A: Pay-For-Performance Compensation: Daily Device Unit Cost Bid with Incentives/Disincentives</t>
  </si>
  <si>
    <t>Item No.</t>
  </si>
  <si>
    <t>EA</t>
  </si>
  <si>
    <t>Existing Quantity (EA)</t>
  </si>
  <si>
    <t>LF</t>
  </si>
  <si>
    <t>CY</t>
  </si>
  <si>
    <t>LS</t>
  </si>
  <si>
    <t>Item</t>
  </si>
  <si>
    <t>MI</t>
  </si>
  <si>
    <t>WOOD POLE</t>
  </si>
  <si>
    <t>GENERIC SIGNAL ITEM - CCTV WOOD POLE</t>
  </si>
  <si>
    <t>MESSENGER CABLE (1/4")</t>
  </si>
  <si>
    <t>MESSENGER CABLE (3/8")</t>
  </si>
  <si>
    <t>1/2" RISER WITH WEATHERHEAD</t>
  </si>
  <si>
    <t>1" RISER WITH WEATHERHEAD</t>
  </si>
  <si>
    <t>2" RISER WITH WEATHERHEAD</t>
  </si>
  <si>
    <t>2" RISER WITH HEAT SHRINK TUBING</t>
  </si>
  <si>
    <t>HEAT SHRINK TUBING RETROFIT KIT</t>
  </si>
  <si>
    <t>GUY ASSEMBLY</t>
  </si>
  <si>
    <t>METAL POLE FOUNDATION REMOVAL</t>
  </si>
  <si>
    <t>GENERIC SIGNAL ITEM - CCTV OR MVD METAL POLE</t>
  </si>
  <si>
    <t>SOIL TEST</t>
  </si>
  <si>
    <t>DRILLED PIER FOUNDATION</t>
  </si>
  <si>
    <t xml:space="preserve">GENERIC SIGNAL ITEM - REMOVE EXISTING ELECTRICAL SERVICE </t>
  </si>
  <si>
    <t>GENERIC SIGNAL ITEM - METER BASE/DISCONNECT COMBINATION PANEL</t>
  </si>
  <si>
    <t>GENERIC SIGNAL ITEM - 3-WIRE COPPER SERVICE ENTRANCE CONDUCTORS</t>
  </si>
  <si>
    <t>GENERIC SIGNAL ITEM - 4-WIRE COPPER FEEDER CONDUCTORS</t>
  </si>
  <si>
    <t>GENERIC SIGNAL ITEM - 3-WIRE COPPER FEEDER CONDUCTORS</t>
  </si>
  <si>
    <t>GENERIC SIGNAL ITEM - 5/8" x10' GROUNDING ELECTRODE</t>
  </si>
  <si>
    <t>GENERIC SIGNAL ITEM - #4 SOLID BARE GROUNDING CONDUCTOR</t>
  </si>
  <si>
    <t>TRACER WIRE</t>
  </si>
  <si>
    <t>UNPAVED TRENCHING (1)(1'')</t>
  </si>
  <si>
    <t>UNPAVED TRENCHING (2)(2'')</t>
  </si>
  <si>
    <t>UNPAVED TRENCHING (3)(2'')</t>
  </si>
  <si>
    <t>PAVED TRENCHING (1)(1'')</t>
  </si>
  <si>
    <t>PAVED TRENCHING (2)(2'')</t>
  </si>
  <si>
    <t>PAVED TRENCHING (3)(2'')</t>
  </si>
  <si>
    <t>PLOWING (1)(1")</t>
  </si>
  <si>
    <t>PLOWING (2)(2")</t>
  </si>
  <si>
    <t>COMMUNICATIONS CABLE (12-FIBER)</t>
  </si>
  <si>
    <t>COMMUNICATIONS CABLE (24-FIBER)</t>
  </si>
  <si>
    <t>COMMUNICATIONS CABLE (48-FIBER)</t>
  </si>
  <si>
    <t>COMMUNICATIONS CABLE (72-FIBER)</t>
  </si>
  <si>
    <t>COMMUNICATIONS CABLE (96-FIBER)</t>
  </si>
  <si>
    <t>COMMUNICATIONS CABLE (144-FIBER)</t>
  </si>
  <si>
    <t>COMMUNICATIONS CABLE (288-FIBER)</t>
  </si>
  <si>
    <t>DROP CABLE</t>
  </si>
  <si>
    <t>REMOVE EXISTING COMMUNICATIONS CABLE</t>
  </si>
  <si>
    <t>INTERCONNECT CENTER</t>
  </si>
  <si>
    <t>FIBER-OPTIC SPLICE CABINET (POLE MOUNTED)</t>
  </si>
  <si>
    <t>FIBER-OPTIC SPLICE CABINET (BASE MOUNTED)</t>
  </si>
  <si>
    <t>GENERIC SIGNAL ITEM - OTDR TEST SET-UP</t>
  </si>
  <si>
    <t>GENERIC SIGNAL ITEM - OTDR TEST</t>
  </si>
  <si>
    <t>JUNCTION BOX (STANDARD SIZE)</t>
  </si>
  <si>
    <t>GENERIC SIGNAL ITEM - JUNCTION BOX COVER (STANDARD SIZE)</t>
  </si>
  <si>
    <t>JUNCTION BOX (OVER-SIZED, HEAVY DUTY)</t>
  </si>
  <si>
    <t>GENERIC SIGNAL ITEM - JUNCTION BOX COVER (OVERSIZED, HEAVY DUTY)</t>
  </si>
  <si>
    <t>JUNCTION BOX (SPECIAL OVERSIZED, HEAVY DUTY)</t>
  </si>
  <si>
    <t>GENERIC SIGNAL ITEM - JUNCTION BOX COVER (SPECIAL OVERSIZED, HEAVY DUTY)</t>
  </si>
  <si>
    <t>GENERIC SIGNAL ITEM - REMOVE EXISTING JUNCTION BOX</t>
  </si>
  <si>
    <t>GENERIC SIGNAL ITEM - MARKER BALL (ORANGE)</t>
  </si>
  <si>
    <t>GENERIC SIGNAL ITEM - MARKER BALL (RED)</t>
  </si>
  <si>
    <t>DELINEATOR MARKER</t>
  </si>
  <si>
    <t>GENERIC SIGNAL ITEM - JUNCTION BOX MARKER</t>
  </si>
  <si>
    <t>CONDUIT ENTRANCE INTO EXISTING FOUNDATION</t>
  </si>
  <si>
    <t>GENERIC SIGNAL ITEM - BUILDING ENTRANCE CONDUIT MODIFICATION</t>
  </si>
  <si>
    <t>GENERIC SIGNAL ITEM - ETHERNET EDGE SWITCH</t>
  </si>
  <si>
    <t>GENERIC SIGNAL ITEM - ETHERNET CABLE</t>
  </si>
  <si>
    <t>GENERIC SIGNAL ITEM - WIRELESS ETHERNET SYSTEM</t>
  </si>
  <si>
    <t>GENERIC SIGNAL ITEM - WIRELESS ETHERNET REPEATER SYSTEM</t>
  </si>
  <si>
    <t>GENERIC SIGNAL ITEM - DIGITAL CCTV CAMERA ASSEMBLY</t>
  </si>
  <si>
    <t>GENERIC SIGNAL ITEM - FIELD EQUIPMENT CABINET</t>
  </si>
  <si>
    <t>GENERIC SIGNAL ITEM - CCTV CAMERA LOWERING SYSTEM</t>
  </si>
  <si>
    <t>GENERIC SIGNAL ITEM - VARIABLE SPEED DRILL</t>
  </si>
  <si>
    <t>GENERIC SIGNAL ITEM - DMS CABINET</t>
  </si>
  <si>
    <t>GENERIC SIGNING ITEM - DMS PEDESTAL STRUCTURE</t>
  </si>
  <si>
    <t>GENERIC SIGNING ITEM - DMS ACCESS LADDER</t>
  </si>
  <si>
    <t>OVERHEAD FOOTING</t>
  </si>
  <si>
    <t>GENERIC SIGNING ITEM - REMOVE DAMAGED POLE</t>
  </si>
  <si>
    <t>GENERIC SIGNING ITEM - REMOVE DAMAGED CABINET</t>
  </si>
  <si>
    <t>GENERIC SIGNING ITEM - REMOVE DAMAGED JUNCTION BOX</t>
  </si>
  <si>
    <t>GENERIC SIGNING ITEM - REMOVE DAMAGED RAMP METERING SIGNAL HEAD/POLE</t>
  </si>
  <si>
    <t>GENERIC SIGNING ITEM - REMOVE DAMAGED DMS ASSEMBLY</t>
  </si>
  <si>
    <t>SELECTIVE TREE REMOVAL, 6"</t>
  </si>
  <si>
    <t>SELECTIVE TREE REMOVAL, 10"</t>
  </si>
  <si>
    <t>SELECTIVE TREE REMOVAL, 15"</t>
  </si>
  <si>
    <t>SELECTIVE TREE REMOVAL, 18"</t>
  </si>
  <si>
    <t>GENERIC TRAFFIC CONTROL ITEM TRAFFIC CONTROL - SHOULDER CLOSURE</t>
  </si>
  <si>
    <t>GENERIC TRAFFIC CONTROL ITEM TRAFFIC CONTROL - LANE CLOSURE</t>
  </si>
  <si>
    <t xml:space="preserve">GENERIC SIGNAL ITEM - RAMP METER CONTROLLER </t>
  </si>
  <si>
    <t>GENERIC SIGNAL ITEM - RAMP METER CABINET</t>
  </si>
  <si>
    <t>GENERIC SIGNAL ITEM - RAMP METER LOAD SWITCH</t>
  </si>
  <si>
    <t>GENERIC SIGNAL ITEM - RAMP METER DETECTOR CARD (MODEL 222)</t>
  </si>
  <si>
    <t>GENERIC SIGNAL ITEM - RAMP METER INDUCTIVE LOOP SAWCUT</t>
  </si>
  <si>
    <t>GENERIC SIGNAL ITEM - RAMP METER LEAD-IN CABLE (14-2)</t>
  </si>
  <si>
    <t>GENERIC SIGNAL ITEM - RAMP METER TYPE III PEDESTAL WITH FOUNDATION</t>
  </si>
  <si>
    <t>GENERIC SIGNAL ITEM - RAMP METER VEHICLE SIGNAL HEAD (12", 1-SECTION)</t>
  </si>
  <si>
    <t>GENERIC SIGNAL ITEM - RAMP METER VEHICLE SIGNAL HEAD (12", 2-SECTION)</t>
  </si>
  <si>
    <t>GENERIC SIGNAL ITEM - RAMP METER SIGNAL CABLE</t>
  </si>
  <si>
    <t xml:space="preserve">Line Item </t>
  </si>
  <si>
    <t xml:space="preserve">Item No. </t>
  </si>
  <si>
    <t xml:space="preserve">Section No. </t>
  </si>
  <si>
    <t>7360000000-N</t>
  </si>
  <si>
    <t>7980000000-N</t>
  </si>
  <si>
    <t>7252000000-E</t>
  </si>
  <si>
    <t>7264000000-E</t>
  </si>
  <si>
    <t>7396000000-E</t>
  </si>
  <si>
    <t>7408000000-E</t>
  </si>
  <si>
    <t>7420000000-E</t>
  </si>
  <si>
    <t>7980000000-E</t>
  </si>
  <si>
    <t>7432000000-E</t>
  </si>
  <si>
    <t>7430000000-N</t>
  </si>
  <si>
    <t>7372000000-N</t>
  </si>
  <si>
    <t>7960000000-N</t>
  </si>
  <si>
    <t>7972000000-N</t>
  </si>
  <si>
    <t>7613000000-N</t>
  </si>
  <si>
    <t>7614100000-E</t>
  </si>
  <si>
    <t>7990000000-E</t>
  </si>
  <si>
    <t>7279000000-E</t>
  </si>
  <si>
    <t>7300000000-E</t>
  </si>
  <si>
    <t>7288000000-E</t>
  </si>
  <si>
    <t>7300310000-E</t>
  </si>
  <si>
    <t>7301000000-E</t>
  </si>
  <si>
    <t>7276000000-E</t>
  </si>
  <si>
    <t>7516000000-E</t>
  </si>
  <si>
    <t>7528000000-E</t>
  </si>
  <si>
    <t>7575160000-E</t>
  </si>
  <si>
    <t>7552000000-N</t>
  </si>
  <si>
    <t>7541000000-N</t>
  </si>
  <si>
    <t>7575120000-N</t>
  </si>
  <si>
    <t>7575140000-N</t>
  </si>
  <si>
    <t>7324000000-N</t>
  </si>
  <si>
    <t>7348000000-N</t>
  </si>
  <si>
    <t>7566000000-N</t>
  </si>
  <si>
    <t>7686000000-N</t>
  </si>
  <si>
    <t>4057000000-E</t>
  </si>
  <si>
    <t>0001020000-N</t>
  </si>
  <si>
    <t>6075000000-E</t>
  </si>
  <si>
    <t>4600000000-N</t>
  </si>
  <si>
    <t>SP</t>
  </si>
  <si>
    <t>GENERIC SIGNING ITEM - REMOVE DAMAGED ITS DEVICE</t>
  </si>
  <si>
    <t>DIRECTIONAL DRILL (2)(2'')</t>
  </si>
  <si>
    <t>DIRECTIONAL DRILL (3)(2'')</t>
  </si>
  <si>
    <t>DIRECTIONAL DRILL (1)(2'')</t>
  </si>
  <si>
    <t>BORE &amp; JACK (3-2'') &amp; (1-4")</t>
  </si>
  <si>
    <t>METAL POLE REMOVAL</t>
  </si>
  <si>
    <t>Quantity per incident</t>
  </si>
  <si>
    <t>Incidents per Year</t>
  </si>
  <si>
    <t>GENERIC SIGNAL ITEM - EQUIPMENT CABINET DISCONNECT</t>
  </si>
  <si>
    <t>GENERIC SIGNAL ITEM - SOLAR POWER ASSEMBLY</t>
  </si>
  <si>
    <t>The total value of the Proposer's Price Proposal is derived for evaluation purposes only.</t>
  </si>
  <si>
    <t>GENERIC SIGNAL ITEM - DYNAMIC MESSAGE SIGN (Type 1A)</t>
  </si>
  <si>
    <t>GENERIC SIGNAL ITEM - DYNAMIC MESSAGE SIGN (Type 1C)</t>
  </si>
  <si>
    <t>GENERIC SIGNAL ITEM - DYNAMIC MESSAGE SIGN (Type 2A)</t>
  </si>
  <si>
    <t>GENERIC SIGNAL ITEM - DYNAMIC MESSAGE SIGN (Type 2C)</t>
  </si>
  <si>
    <t>GENERIC SIGNAL ITEM - DYNAMIC MESSAGE SIGN (Type 3A)</t>
  </si>
  <si>
    <t>GENERIC SIGNAL ITEM - DYNAMIC MESSAGE SIGN (Type 3C)</t>
  </si>
  <si>
    <t>GENERIC SIGNAL ITEM - DYNAMIC MESSAGE SIGN (Type 4C)</t>
  </si>
  <si>
    <t>GENERIC SIGNAL ITEM - HUB CABINET</t>
  </si>
  <si>
    <t>GENERIC SIGNAL ITEM - HUB CABINET FOUNDATION</t>
  </si>
  <si>
    <t>GENERIC SIGNAL ITEM - HUB CABINET UPS</t>
  </si>
  <si>
    <t>Minimum in Stock</t>
  </si>
  <si>
    <t>DTB</t>
  </si>
  <si>
    <t>RWIS</t>
  </si>
  <si>
    <t>PCCTV</t>
  </si>
  <si>
    <t>CMS</t>
  </si>
  <si>
    <t>Daily Unit Price Years 1-3 ($/Day)</t>
  </si>
  <si>
    <t>Additional Daily Cost for Devices Located in Divisions 1, 2, 3, 11, 13, and 14</t>
  </si>
  <si>
    <t>MVDS</t>
  </si>
  <si>
    <t>FMVDS</t>
  </si>
  <si>
    <t>Year 1-3
Total Cost ($)</t>
  </si>
  <si>
    <t>WR</t>
  </si>
  <si>
    <t>Potential Additional Quantity (EA)</t>
  </si>
  <si>
    <t>FMVDS ASSEMBLY</t>
  </si>
  <si>
    <t>RWIS ASSEMBLY</t>
  </si>
  <si>
    <t>RWIS POLE</t>
  </si>
  <si>
    <t>RWIS CABINET</t>
  </si>
  <si>
    <t>TYPE III PEDESTAL WITH FOUNDATION</t>
  </si>
  <si>
    <t>7642300000-N</t>
  </si>
  <si>
    <t>PCMS</t>
  </si>
  <si>
    <t>B: Repair/Replacement/As-Needed Unit-Bid with Incentives/Disincentives</t>
  </si>
  <si>
    <t>Years 1-3 Unit Cost</t>
  </si>
  <si>
    <t>Potential Quantity per year</t>
  </si>
  <si>
    <t>Mobilization for FAMS Data Collection in Divisions 1, 2, 3, 11, 13, or 14 (Measured Per Day that Staff is On-Site)</t>
  </si>
  <si>
    <t>Mobilization for Fiber Infrastructure RM or As-Needed Work Order in Divisions 1, 2, 3, 11, 13, or 14 (Measured Per Day On-Site)</t>
  </si>
  <si>
    <t>Mobilization for Device RM, Replacement, or As-Needed Work Order in Divisions 1, 2, 3, 11, 13, or 14 (Measured Per Day On-Site)</t>
  </si>
  <si>
    <t xml:space="preserve">Extensive splice enclosure documentation </t>
  </si>
  <si>
    <t>Moderate splice enclosure documentation</t>
  </si>
  <si>
    <t>Minimal splice enclosure documentation</t>
  </si>
  <si>
    <t>Documentation of fiber allocation information</t>
  </si>
  <si>
    <t xml:space="preserve">Population of FAMS </t>
  </si>
  <si>
    <t>A: Pay-For-Performance Compensation + Mobilization</t>
  </si>
  <si>
    <t>Years 1-3</t>
  </si>
  <si>
    <t>Years 1-3 Calculated Cost</t>
  </si>
  <si>
    <t>Total Price Proposal for Years 1-3:</t>
  </si>
  <si>
    <t>Unit Cost
Years 1-3</t>
  </si>
  <si>
    <t>Annual Quantity</t>
  </si>
  <si>
    <t>Statewide ITS Resilience Project HO-0010B</t>
  </si>
  <si>
    <t>This workbook contains three pricing sections that must be completed by Proposers:</t>
  </si>
  <si>
    <t>A: Pay-For-Performance: Daily Device Unit Cost Bid with Incentives and Disincentives + Mobilization</t>
  </si>
  <si>
    <t>B: Repair/Replacement/As-Needed Unit-Bid with Incentives and Disincentives + Mobilization</t>
  </si>
  <si>
    <t>C: FAMS Unit Cost + Mobilization</t>
  </si>
  <si>
    <t>Items A-C are evaluated as the Proposer's Price Proposal.</t>
  </si>
  <si>
    <t>The unit prices proposed under items A-C will be used as the final bid amount for the duration of the project. They are inclusive of all payment related to providing the services as described in the RFP.</t>
  </si>
  <si>
    <t>Appendix Part B – Price Proposal</t>
  </si>
  <si>
    <t>C: FAMS Unit Cost</t>
  </si>
  <si>
    <t>Mobilization:</t>
  </si>
  <si>
    <t>Total Years 1-3 Price Proposal + Mobilization:</t>
  </si>
  <si>
    <t>B: Repair/Replacement/As-Needed Costs</t>
  </si>
  <si>
    <t>C: FAMS Costs</t>
  </si>
  <si>
    <t>GENERIC SIGNAL ITEM - 10KVA SINGLE PHASE TRANSFORMER</t>
  </si>
  <si>
    <t>7575170000-E</t>
  </si>
  <si>
    <t>BACK PULL FIBER-OPTIC CABLE</t>
  </si>
  <si>
    <t>SPLICE ENCLOSURE</t>
  </si>
  <si>
    <t>MODIFYING SPLICE ENCLOSURE</t>
  </si>
  <si>
    <t>7540000000-N</t>
  </si>
  <si>
    <t>GENERIC SIGNAL ITEM - UNINTERRUPTIBLE POWER SUPPLY</t>
  </si>
  <si>
    <t>GENERIC SIGNAL ITEM - DISPLAY MODULES</t>
  </si>
  <si>
    <t>GENERIC SIGNAL ITEM - DMS RETROFIT KIT</t>
  </si>
  <si>
    <t>GENERIC SIGNAL ITEM - DMS CONTROLLER</t>
  </si>
  <si>
    <t>GENERIC SIGNAL ITEM - DMS MINI CONTROLLER</t>
  </si>
  <si>
    <t>GENERIC SIGNING ITEM - DMS GANTRY STRUCTURE</t>
  </si>
  <si>
    <t>GENERIC SIGNAL ITEM - HUB CABINET HVAC</t>
  </si>
  <si>
    <t>GENERIC SIGNAL ITEM - HUB CABINET BASE EXTENDER</t>
  </si>
  <si>
    <t>SELECTIVE UNDERGROWTH REMOVAL</t>
  </si>
  <si>
    <t>ACRE</t>
  </si>
  <si>
    <t>GENERIC MISCELLANEOUS ITEM - TREE TRIMMING - DEVICES</t>
  </si>
  <si>
    <t>GENERIC MISCELLANEOUS ITEM - TREE TRIMMING - AERIAL FIBER</t>
  </si>
  <si>
    <t>MICROWAVE VEHICLE DETECTOR - SINGLE ZONE</t>
  </si>
  <si>
    <t>SITE SURVEYS</t>
  </si>
  <si>
    <t>LUINAIRE ARMS FOR VIDEO DETECTION</t>
  </si>
  <si>
    <t>VIDEO CAMERA ASSEMBLY</t>
  </si>
  <si>
    <t>VIDEO DETECTION SYSTEM PROCESSOR</t>
  </si>
  <si>
    <t>RELOCATE CAMERA SENSOR UNIT</t>
  </si>
  <si>
    <t>TRAINING FOR VIDEO DETECTION</t>
  </si>
  <si>
    <t>FURNISH FIBER-OPTIC RESTORATION KIT</t>
  </si>
  <si>
    <t>FURNISH FIBER-OPTIC TRANSCEIVER</t>
  </si>
  <si>
    <t>FURNISH WIRLESS RADIO MODEM</t>
  </si>
  <si>
    <t>FURNISH WIRELESS LIGHTNING ARRESTOR</t>
  </si>
  <si>
    <t>Total Price Proposal (3 Years)</t>
  </si>
  <si>
    <r>
      <t xml:space="preserve">For item A, Proposers are required to provide a daily price for the </t>
    </r>
    <r>
      <rPr>
        <sz val="12"/>
        <color theme="9"/>
        <rFont val="Times New Roman"/>
        <family val="1"/>
      </rPr>
      <t>green</t>
    </r>
    <r>
      <rPr>
        <sz val="12"/>
        <rFont val="Times New Roman"/>
        <family val="1"/>
      </rPr>
      <t xml:space="preserve"> cells only (in nominal (year of expenditure) dollars) for each asset type, for each asset class for years 1-3 . Quantities during this timeframe have been developed based on NCDOT’s best estimate to enable like for like comparisons among cost proposals. The quantities may change post award but the bid price per asset type per asset class per year shall remain firm.</t>
    </r>
  </si>
  <si>
    <t>GENERIC TRAFFIC CONTROL ITEM TRAFFIC CONTROL - DOUBLE LANE CLOSURE</t>
  </si>
  <si>
    <t>GENERIC TRAFFIC CONTROL ITEM TRAFFIC CONTROL - ROLLING ROADBLOCK</t>
  </si>
  <si>
    <t>GENERIC SIGNING ITEM - DUAL DMS PEDESTAL STRUCTURE</t>
  </si>
  <si>
    <t>GENERIC SIGNING ITEM - REMOVE DAMAGED DMS PEDESTAL STRUCTURE</t>
  </si>
  <si>
    <t>GENERIC SIGNING ITEM - REMOVE DAMAGED DMS GANTRY STRUCTURE</t>
  </si>
  <si>
    <t>DMS DESIGN</t>
  </si>
  <si>
    <t>STEEL BEAM GUARDRAIL</t>
  </si>
  <si>
    <t>3030000000-E</t>
  </si>
  <si>
    <t>STEEL BEAM GUARDRAIL, SHOP CURVED</t>
  </si>
  <si>
    <t>3045000000-E</t>
  </si>
  <si>
    <t>3150000000-N</t>
  </si>
  <si>
    <t>GUARDRAIL END UNITS, TYPE CAT-1</t>
  </si>
  <si>
    <t>3210000000-N</t>
  </si>
  <si>
    <t>GUARDRAIL ANCHOR UNITS, TYPE III</t>
  </si>
  <si>
    <t>GUARDRAIL END UNITS, TYPE TL-3</t>
  </si>
  <si>
    <t>GUARDRAIL END UNITS, TYPE MEDIAN TL-3</t>
  </si>
  <si>
    <t>3215000000-N</t>
  </si>
  <si>
    <t>3287000000-N</t>
  </si>
  <si>
    <t>3289000000-N</t>
  </si>
  <si>
    <t>REMOVE &amp; RESET EXISTING GUARDRAIL</t>
  </si>
  <si>
    <t>REMOVE &amp; RESET EXISTING GUIDERAIL</t>
  </si>
  <si>
    <t>REMOVE EXISTING GUARDRAIL</t>
  </si>
  <si>
    <t>REMOVE EXISTING GUIDERAIL</t>
  </si>
  <si>
    <t>3365000000-E</t>
  </si>
  <si>
    <t>3360000000-E</t>
  </si>
  <si>
    <t>3347000000-E</t>
  </si>
  <si>
    <t>3345000000-E</t>
  </si>
  <si>
    <t>GUARDRAIL ANCHOR UNITS, TYPE B-77</t>
  </si>
  <si>
    <t>3317000000-N</t>
  </si>
  <si>
    <t>GUARDRAIL ANCHOR UNITS, TYPE B-83</t>
  </si>
  <si>
    <t>3319000000-N</t>
  </si>
  <si>
    <t>Communication for Closed Loop System</t>
  </si>
  <si>
    <t>ADDITIONAL WOOD GUARDRAIL POSTS</t>
  </si>
  <si>
    <t>ADDITIONAL STEEL GUARDRAIL POSTS</t>
  </si>
  <si>
    <t>MICROWAVE VEHICLE DETECTION SYSTEM - MULTIPLE ZONES</t>
  </si>
  <si>
    <t>ITS DESIGN</t>
  </si>
  <si>
    <t>GENERIC SIGNAL ITEM - DYNAMIC MESSAGE SIGN (Type 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</si>
</sst>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2"/>
      <color theme="0"/>
      <name val="Times New Roman"/>
      <family val="1"/>
    </font>
    <font>
      <b/>
      <sz val="11"/>
      <color theme="0"/>
      <name val="Times New Roman"/>
      <family val="1"/>
    </font>
    <font>
      <sz val="8"/>
      <color theme="1"/>
      <name val="Tahoma"/>
      <family val="2"/>
    </font>
    <font>
      <sz val="8"/>
      <color theme="1"/>
      <name val="Times New Roman"/>
      <family val="1"/>
    </font>
    <font>
      <sz val="20"/>
      <color theme="1"/>
      <name val="Times New Roman"/>
      <family val="1"/>
    </font>
    <font>
      <b/>
      <sz val="20"/>
      <color theme="1"/>
      <name val="Times New Roman"/>
      <family val="1"/>
    </font>
    <font>
      <sz val="14"/>
      <color theme="1"/>
      <name val="Times New Roman"/>
      <family val="1"/>
    </font>
    <font>
      <b/>
      <u/>
      <sz val="12"/>
      <color theme="1"/>
      <name val="Times New Roman"/>
      <family val="1"/>
    </font>
    <font>
      <b/>
      <sz val="12"/>
      <color theme="1"/>
      <name val="Times New Roman"/>
      <family val="1"/>
    </font>
    <font>
      <sz val="12"/>
      <name val="Times New Roman"/>
      <family val="1"/>
    </font>
    <font>
      <sz val="36"/>
      <color theme="1"/>
      <name val="Times New Roman"/>
      <family val="1"/>
    </font>
    <font>
      <b/>
      <sz val="11"/>
      <color theme="1"/>
      <name val="Times New Roman"/>
      <family val="1"/>
    </font>
    <font>
      <sz val="12"/>
      <color theme="9"/>
      <name val="Times New Roman"/>
      <family val="1"/>
    </font>
    <font>
      <sz val="8"/>
      <name val="Calibri"/>
      <family val="2"/>
      <scheme val="minor"/>
    </font>
    <font>
      <b/>
      <sz val="11"/>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theme="0"/>
      </left>
      <right/>
      <top/>
      <bottom/>
      <diagonal/>
    </border>
    <border>
      <left style="thin">
        <color indexed="64"/>
      </left>
      <right style="thin">
        <color indexed="64"/>
      </right>
      <top style="thin">
        <color indexed="64"/>
      </top>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style="thin">
        <color theme="0"/>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6" fillId="0" borderId="0"/>
    <xf numFmtId="43"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wrapText="1"/>
    </xf>
    <xf numFmtId="0" fontId="3" fillId="0" borderId="0" xfId="2" applyFont="1"/>
    <xf numFmtId="0" fontId="7" fillId="0" borderId="0" xfId="2" applyFont="1"/>
    <xf numFmtId="0" fontId="8" fillId="0" borderId="0" xfId="2" applyFont="1"/>
    <xf numFmtId="0" fontId="9" fillId="0" borderId="0" xfId="2" applyFont="1" applyAlignment="1">
      <alignment horizontal="centerContinuous"/>
    </xf>
    <xf numFmtId="0" fontId="8" fillId="0" borderId="0" xfId="2" applyFont="1" applyAlignment="1">
      <alignment horizontal="centerContinuous"/>
    </xf>
    <xf numFmtId="0" fontId="8" fillId="0" borderId="0" xfId="2" applyFont="1" applyAlignment="1">
      <alignment horizontal="centerContinuous" wrapText="1"/>
    </xf>
    <xf numFmtId="0" fontId="10" fillId="0" borderId="0" xfId="2" applyFont="1" applyAlignment="1">
      <alignment horizontal="centerContinuous"/>
    </xf>
    <xf numFmtId="0" fontId="7" fillId="0" borderId="0" xfId="2" applyFont="1" applyAlignment="1">
      <alignment horizontal="centerContinuous"/>
    </xf>
    <xf numFmtId="0" fontId="11" fillId="0" borderId="0" xfId="2" applyFont="1"/>
    <xf numFmtId="0" fontId="12" fillId="0" borderId="0" xfId="2" quotePrefix="1" applyFont="1" applyAlignment="1">
      <alignment vertical="top"/>
    </xf>
    <xf numFmtId="0" fontId="3" fillId="0" borderId="0" xfId="2" applyFont="1" applyAlignment="1">
      <alignment wrapText="1"/>
    </xf>
    <xf numFmtId="0" fontId="14" fillId="0" borderId="0" xfId="0" applyFont="1"/>
    <xf numFmtId="0" fontId="14" fillId="0" borderId="0" xfId="0" quotePrefix="1" applyFont="1"/>
    <xf numFmtId="0" fontId="5" fillId="2" borderId="1" xfId="0" applyFont="1" applyFill="1" applyBorder="1" applyAlignment="1">
      <alignment horizontal="center"/>
    </xf>
    <xf numFmtId="14" fontId="5" fillId="2" borderId="1" xfId="0" applyNumberFormat="1" applyFont="1" applyFill="1" applyBorder="1" applyAlignment="1">
      <alignment horizontal="centerContinuous"/>
    </xf>
    <xf numFmtId="164" fontId="3" fillId="0" borderId="0" xfId="2" applyNumberFormat="1" applyFont="1" applyAlignment="1">
      <alignment wrapText="1"/>
    </xf>
    <xf numFmtId="0" fontId="3" fillId="0" borderId="0" xfId="2" applyFont="1" applyAlignment="1">
      <alignment vertical="center" wrapText="1"/>
    </xf>
    <xf numFmtId="0" fontId="3" fillId="0" borderId="0" xfId="2" applyFont="1" applyAlignment="1">
      <alignment horizontal="left" vertical="center" wrapText="1"/>
    </xf>
    <xf numFmtId="164" fontId="15" fillId="3" borderId="2" xfId="1" applyNumberFormat="1" applyFont="1" applyFill="1" applyBorder="1"/>
    <xf numFmtId="0" fontId="13" fillId="0" borderId="0" xfId="2" applyFont="1" applyAlignment="1">
      <alignment vertical="center" wrapText="1"/>
    </xf>
    <xf numFmtId="0" fontId="4" fillId="0" borderId="0" xfId="0" applyFont="1" applyAlignment="1">
      <alignment horizontal="center" vertical="center" wrapText="1"/>
    </xf>
    <xf numFmtId="0" fontId="3" fillId="0" borderId="0" xfId="2" quotePrefix="1" applyFont="1" applyAlignment="1">
      <alignment vertical="top"/>
    </xf>
    <xf numFmtId="164" fontId="2" fillId="5" borderId="0" xfId="1" applyNumberFormat="1" applyFont="1" applyFill="1" applyBorder="1"/>
    <xf numFmtId="164" fontId="15" fillId="5" borderId="0" xfId="1" applyNumberFormat="1" applyFont="1" applyFill="1" applyBorder="1"/>
    <xf numFmtId="44" fontId="2" fillId="3" borderId="1" xfId="1" applyFont="1" applyFill="1" applyBorder="1"/>
    <xf numFmtId="0" fontId="12" fillId="0" borderId="3" xfId="2" quotePrefix="1" applyFont="1" applyBorder="1" applyAlignment="1">
      <alignment vertical="top" wrapText="1"/>
    </xf>
    <xf numFmtId="0" fontId="12" fillId="0" borderId="7" xfId="2" quotePrefix="1" applyFont="1" applyBorder="1" applyAlignment="1">
      <alignment vertical="top"/>
    </xf>
    <xf numFmtId="0" fontId="12" fillId="0" borderId="7" xfId="2" applyFont="1" applyBorder="1"/>
    <xf numFmtId="0" fontId="12" fillId="0" borderId="8" xfId="2" quotePrefix="1" applyFont="1" applyBorder="1" applyAlignment="1">
      <alignment vertical="top"/>
    </xf>
    <xf numFmtId="0" fontId="3" fillId="5" borderId="0" xfId="2" applyFont="1" applyFill="1" applyAlignment="1">
      <alignment vertical="center" wrapText="1"/>
    </xf>
    <xf numFmtId="0" fontId="4" fillId="0" borderId="0" xfId="0" applyFont="1" applyAlignment="1">
      <alignment wrapText="1"/>
    </xf>
    <xf numFmtId="9" fontId="3" fillId="0" borderId="0" xfId="2" applyNumberFormat="1" applyFont="1" applyAlignment="1">
      <alignment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44" fontId="3" fillId="0" borderId="1" xfId="0" applyNumberFormat="1" applyFont="1" applyBorder="1" applyAlignment="1">
      <alignment horizontal="center" vertical="center"/>
    </xf>
    <xf numFmtId="0" fontId="3" fillId="0" borderId="1" xfId="3" applyNumberFormat="1" applyFont="1" applyFill="1" applyBorder="1" applyAlignment="1">
      <alignment horizontal="center" vertical="center"/>
    </xf>
    <xf numFmtId="0" fontId="3" fillId="0" borderId="1" xfId="0" applyFont="1" applyBorder="1" applyAlignment="1">
      <alignment wrapText="1"/>
    </xf>
    <xf numFmtId="44" fontId="3" fillId="0" borderId="1" xfId="0" applyNumberFormat="1" applyFont="1" applyBorder="1" applyAlignment="1">
      <alignment wrapText="1"/>
    </xf>
    <xf numFmtId="44" fontId="12" fillId="0" borderId="2" xfId="1" applyFont="1" applyBorder="1" applyAlignment="1">
      <alignment vertical="center"/>
    </xf>
    <xf numFmtId="44" fontId="12" fillId="0" borderId="2" xfId="1" applyFont="1" applyBorder="1" applyAlignment="1">
      <alignment horizontal="center" vertical="center"/>
    </xf>
    <xf numFmtId="44" fontId="12" fillId="0" borderId="6" xfId="1" applyFont="1" applyBorder="1" applyAlignment="1">
      <alignment horizontal="center" vertical="center"/>
    </xf>
    <xf numFmtId="49" fontId="12" fillId="0" borderId="0" xfId="2" quotePrefix="1" applyNumberFormat="1" applyFont="1" applyAlignment="1">
      <alignment horizontal="left" vertical="top"/>
    </xf>
    <xf numFmtId="0" fontId="3" fillId="0" borderId="1" xfId="0" applyFont="1" applyBorder="1" applyAlignment="1">
      <alignment horizontal="center" vertical="center"/>
    </xf>
    <xf numFmtId="44" fontId="3" fillId="4" borderId="1" xfId="0" applyNumberFormat="1" applyFont="1" applyFill="1" applyBorder="1" applyAlignment="1" applyProtection="1">
      <alignment horizontal="center" vertical="center"/>
      <protection locked="0"/>
    </xf>
    <xf numFmtId="44" fontId="3" fillId="4" borderId="1" xfId="0" applyNumberFormat="1" applyFont="1" applyFill="1" applyBorder="1" applyAlignment="1" applyProtection="1">
      <alignment wrapText="1"/>
      <protection locked="0"/>
    </xf>
    <xf numFmtId="0" fontId="3"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44" fontId="12" fillId="4" borderId="1"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wrapText="1"/>
    </xf>
    <xf numFmtId="0" fontId="3" fillId="0" borderId="1" xfId="0" applyFont="1" applyBorder="1" applyAlignment="1">
      <alignment horizontal="center" wrapText="1"/>
    </xf>
    <xf numFmtId="44" fontId="12" fillId="0" borderId="0" xfId="1" applyFont="1" applyFill="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18" fillId="0" borderId="1" xfId="0" applyFont="1" applyBorder="1" applyAlignment="1">
      <alignment wrapText="1"/>
    </xf>
    <xf numFmtId="0" fontId="0" fillId="0" borderId="1" xfId="0" applyBorder="1" applyAlignment="1">
      <alignment vertical="center"/>
    </xf>
    <xf numFmtId="0" fontId="0" fillId="0" borderId="1" xfId="0" applyBorder="1" applyAlignment="1">
      <alignment horizontal="center" vertical="center"/>
    </xf>
    <xf numFmtId="44" fontId="12" fillId="4" borderId="2" xfId="0" applyNumberFormat="1" applyFont="1" applyFill="1" applyBorder="1" applyAlignment="1" applyProtection="1">
      <alignment horizontal="center" vertical="center"/>
      <protection locked="0"/>
    </xf>
    <xf numFmtId="3" fontId="3" fillId="0" borderId="1" xfId="0" applyNumberFormat="1" applyFont="1" applyBorder="1" applyAlignment="1">
      <alignment horizontal="center" vertical="center"/>
    </xf>
    <xf numFmtId="0" fontId="8" fillId="0" borderId="0" xfId="2" applyFont="1" applyAlignment="1">
      <alignment horizontal="center"/>
    </xf>
    <xf numFmtId="0" fontId="8" fillId="0" borderId="0" xfId="2" applyFont="1" applyAlignment="1">
      <alignment horizontal="center" wrapText="1"/>
    </xf>
    <xf numFmtId="0" fontId="7" fillId="0" borderId="0" xfId="2" applyFont="1" applyAlignment="1">
      <alignment horizontal="center"/>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cellXfs>
  <cellStyles count="4">
    <cellStyle name="Comma" xfId="3" builtinId="3"/>
    <cellStyle name="Currency" xfId="1" builtinId="4"/>
    <cellStyle name="Normal" xfId="0" builtinId="0"/>
    <cellStyle name="Normal 2" xfId="2" xr:uid="{C62E70C6-0E9E-47D1-A5F8-5691451D3B13}"/>
  </cellStyles>
  <dxfs count="32">
    <dxf>
      <font>
        <b val="0"/>
        <i val="0"/>
        <strike val="0"/>
        <condense val="0"/>
        <extend val="0"/>
        <outline val="0"/>
        <shadow val="0"/>
        <u val="none"/>
        <vertAlign val="baseline"/>
        <sz val="12"/>
        <color theme="1"/>
        <name val="Times New Roman"/>
        <family val="1"/>
        <scheme val="none"/>
      </font>
      <numFmt numFmtId="34" formatCode="_(&quot;$&quot;* #,##0.00_);_(&quot;$&quot;* \(#,##0.00\);_(&quot;$&quot;* &quot;-&quot;??_);_(@_)"/>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dxf>
    <dxf>
      <font>
        <b/>
        <i val="0"/>
        <strike val="0"/>
        <condense val="0"/>
        <extend val="0"/>
        <outline val="0"/>
        <shadow val="0"/>
        <u val="none"/>
        <vertAlign val="baseline"/>
        <sz val="12"/>
        <color theme="0"/>
        <name val="Times New Roman"/>
        <family val="1"/>
        <scheme val="none"/>
      </font>
      <alignment textRotation="0" wrapText="1" indent="0" justifyLastLine="0" shrinkToFit="0" readingOrder="0"/>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0"/>
        <name val="Times New Roman"/>
        <family val="1"/>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name val="Times New Roman"/>
        <family val="1"/>
        <scheme val="none"/>
      </font>
      <numFmt numFmtId="34" formatCode="_(&quot;$&quot;* #,##0.00_);_(&quot;$&quot;* \(#,##0.00\);_(&quot;$&quot;* &quot;-&quot;??_);_(@_)"/>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dxf>
    <dxf>
      <font>
        <b/>
        <strike val="0"/>
        <outline val="0"/>
        <shadow val="0"/>
        <u val="none"/>
        <vertAlign val="baseline"/>
        <sz val="12"/>
        <color theme="0"/>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patternFill>
      </fill>
    </dxf>
    <dxf>
      <fill>
        <patternFill>
          <bgColor theme="0" tint="-0.14996795556505021"/>
        </patternFill>
      </fill>
    </dxf>
    <dxf>
      <fill>
        <patternFill>
          <bgColor theme="4" tint="-0.24994659260841701"/>
        </patternFill>
      </fill>
    </dxf>
  </dxfs>
  <tableStyles count="1" defaultTableStyle="TableStyleMedium2" defaultPivotStyle="PivotStyleLight16">
    <tableStyle name="Table Style 1" pivot="0" count="3" xr9:uid="{6E6EE5E3-45CC-4B3F-956E-0FD774B042AF}">
      <tableStyleElement type="header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1871382</xdr:colOff>
      <xdr:row>1</xdr:row>
      <xdr:rowOff>78441</xdr:rowOff>
    </xdr:from>
    <xdr:to>
      <xdr:col>2</xdr:col>
      <xdr:colOff>3793304</xdr:colOff>
      <xdr:row>11</xdr:row>
      <xdr:rowOff>17693</xdr:rowOff>
    </xdr:to>
    <xdr:pic>
      <xdr:nvPicPr>
        <xdr:cNvPr id="3" name="Picture 2" descr="The design of North Carolina's state seal, officially called the ...">
          <a:extLst>
            <a:ext uri="{FF2B5EF4-FFF2-40B4-BE49-F238E27FC236}">
              <a16:creationId xmlns:a16="http://schemas.microsoft.com/office/drawing/2014/main" id="{4230EA22-8DBF-4248-8328-037A5D173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264" y="280147"/>
          <a:ext cx="1925732" cy="19525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4477440</xdr:colOff>
      <xdr:row>1</xdr:row>
      <xdr:rowOff>57148</xdr:rowOff>
    </xdr:from>
    <xdr:to>
      <xdr:col>5</xdr:col>
      <xdr:colOff>6403172</xdr:colOff>
      <xdr:row>10</xdr:row>
      <xdr:rowOff>192615</xdr:rowOff>
    </xdr:to>
    <xdr:pic>
      <xdr:nvPicPr>
        <xdr:cNvPr id="2" name="Picture 1" descr="The design of North Carolina's state seal, officially called the ...">
          <a:extLst>
            <a:ext uri="{FF2B5EF4-FFF2-40B4-BE49-F238E27FC236}">
              <a16:creationId xmlns:a16="http://schemas.microsoft.com/office/drawing/2014/main" id="{A0E64BFA-2723-4FE4-B252-C39DDA46C5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1846" y="259554"/>
          <a:ext cx="1925732" cy="19571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s01.us.kworld.kpmg.com\transactionservices\Users\jfagnani\Desktop\8.6%20-%20NCDOT%20Fiber%20-%20Price%20E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cenario Analysis"/>
      <sheetName val="Saved Outputs"/>
      <sheetName val="Structuring Options"/>
      <sheetName val="Pricing Option #1"/>
      <sheetName val="O&amp;M Price Worksheet"/>
      <sheetName val="Commercialization Worksheet"/>
      <sheetName val="Pricing Option #3"/>
      <sheetName val="Pricing Notes"/>
    </sheetNames>
    <sheetDataSet>
      <sheetData sheetId="0" refreshError="1"/>
      <sheetData sheetId="1">
        <row r="10">
          <cell r="D10">
            <v>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135EF5-07EB-4A41-B11C-399D33D01821}" name="PFP_Device_Table" displayName="PFP_Device_Table" ref="A2:G37" totalsRowShown="0" headerRowDxfId="28" dataDxfId="27">
  <autoFilter ref="A2:G37" xr:uid="{6E135EF5-07EB-4A41-B11C-399D33D01821}"/>
  <tableColumns count="7">
    <tableColumn id="12" xr3:uid="{7E34A060-3261-4245-8082-2D2D482A7998}" name="Item No." dataDxfId="26"/>
    <tableColumn id="1" xr3:uid="{66F24C30-BE82-4AD6-A553-A896C6F007B4}" name="Asset Type" dataDxfId="25"/>
    <tableColumn id="2" xr3:uid="{9B1453AE-6785-4053-9DBD-C383D59430B9}" name="Asset Class" dataDxfId="24"/>
    <tableColumn id="3" xr3:uid="{1A69BF54-AE0C-437C-B86A-3A7C2FAB1FF8}" name="Existing Quantity (EA)" dataDxfId="23"/>
    <tableColumn id="7" xr3:uid="{61CAE860-6C2A-4C22-A397-4A53934E7495}" name="Potential Additional Quantity (EA)" dataDxfId="22"/>
    <tableColumn id="4" xr3:uid="{B346E7DA-5A55-4FDA-93DA-E50B18B9202E}" name="Daily Unit Price Years 1-3 ($/Day)" dataDxfId="21"/>
    <tableColumn id="6" xr3:uid="{12C7EC18-653E-4015-8EE9-C7F4F9E48D73}" name="Year 1-3_x000a_Total Cost ($)" dataDxfId="20">
      <calculatedColumnFormula>SUM(PFP_Device_Table[[#This Row],[Existing Quantity (EA)]],PFP_Device_Table[[#This Row],[Potential Additional Quantity (EA)]])*PFP_Device_Table[[#This Row],[Daily Unit Price Years 1-3 ($/Day)]]*365*3</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24BB5E-EC2E-4BAE-95F5-806130B12CC4}" name="Table32" displayName="Table32" ref="A2:J168" totalsRowShown="0" headerRowDxfId="19" dataDxfId="17" headerRowBorderDxfId="18">
  <autoFilter ref="A2:J168" xr:uid="{72054943-5D05-47FA-85CA-48A9B0F26962}"/>
  <tableColumns count="10">
    <tableColumn id="7" xr3:uid="{C339266A-C1B7-4D22-9207-F0AD228FFCAD}" name="Line Item " dataDxfId="16"/>
    <tableColumn id="8" xr3:uid="{B57F3B5B-C5BA-42FB-869C-20DEA296B5E3}" name="Item No. " dataDxfId="15"/>
    <tableColumn id="1" xr3:uid="{BF9D1BAC-3580-45E8-941A-57E9687477C8}" name="Section No. " dataDxfId="14"/>
    <tableColumn id="2" xr3:uid="{86BAE8E8-7067-425D-ADB3-CC8117840120}" name="Years 1-3 Unit Cost" dataDxfId="13"/>
    <tableColumn id="4" xr3:uid="{C7CF4A82-76FC-4945-9209-FBE7D3AE7DB8}" name="Unit" dataDxfId="12"/>
    <tableColumn id="5" xr3:uid="{5C603DE7-2C6B-40FA-95F5-BDD5AC508B34}" name="Minimum in Stock" dataDxfId="11"/>
    <tableColumn id="10" xr3:uid="{5198493C-9677-44C4-863F-19F05818409E}" name="Incidents per Year" dataDxfId="10" dataCellStyle="Comma"/>
    <tableColumn id="11" xr3:uid="{C5B19326-0B9B-4B41-BE9B-2179C3A8D028}" name="Quantity per incident" dataDxfId="9" dataCellStyle="Comma"/>
    <tableColumn id="3" xr3:uid="{784C250B-A536-4D99-B1B3-D831A66CE6D2}" name="Potential Quantity per year" dataDxfId="8">
      <calculatedColumnFormula>Table32[[#This Row],[Incidents per Year]]*Table32[[#This Row],[Quantity per incident]]</calculatedColumnFormula>
    </tableColumn>
    <tableColumn id="6" xr3:uid="{5E5050BE-B335-4738-B316-0DB2A25F1A46}" name="Years 1-3 Calculated Cost" dataDxfId="7">
      <calculatedColumnFormula>D3*Table32[[#This Row],[Potential Quantity per year]]*3</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1E581D-BB84-4A31-A6BD-4876BDDCCA8F}" name="Table6" displayName="Table6" ref="A2:E9" totalsRowShown="0" headerRowDxfId="6" dataDxfId="5">
  <autoFilter ref="A2:E9" xr:uid="{EC1E581D-BB84-4A31-A6BD-4876BDDCCA8F}"/>
  <tableColumns count="5">
    <tableColumn id="1" xr3:uid="{6255BA9A-0C31-4BC0-A969-9D7FEEC4F79D}" name="Item" dataDxfId="4"/>
    <tableColumn id="6" xr3:uid="{0D5F7B93-341A-4D17-92EE-892B9191BAF6}" name="Unit" dataDxfId="3"/>
    <tableColumn id="8" xr3:uid="{C63F4C5D-F18C-4BB2-9E21-EE3DF684EEAE}" name="Annual Quantity" dataDxfId="2"/>
    <tableColumn id="3" xr3:uid="{128D51D7-D648-4692-8F18-9E379D389E21}" name="Unit Cost_x000a_Years 1-3" dataDxfId="1"/>
    <tableColumn id="5" xr3:uid="{1416BEB7-5625-4731-B478-87781B08FF80}" name="Years 1-3 Calculated Cost" dataDxfId="0">
      <calculatedColumnFormula>Table6[[#This Row],[Annual Quantity]]*Table6[[#This Row],[Unit Cost
Years 1-3]]*3</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8EC7-F360-4635-BC7D-E52FF2EAFA30}">
  <sheetPr codeName="Sheet2">
    <tabColor theme="1"/>
  </sheetPr>
  <dimension ref="C12:C14"/>
  <sheetViews>
    <sheetView showGridLines="0" view="pageBreakPreview" zoomScale="80" zoomScaleNormal="80" zoomScaleSheetLayoutView="80" workbookViewId="0">
      <selection activeCell="F14" sqref="F14"/>
    </sheetView>
  </sheetViews>
  <sheetFormatPr defaultColWidth="9.08984375" defaultRowHeight="14" x14ac:dyDescent="0.3"/>
  <cols>
    <col min="1" max="16384" width="9.08984375" style="1"/>
  </cols>
  <sheetData>
    <row r="12" spans="3:3" ht="46" x14ac:dyDescent="0.95">
      <c r="C12" s="15" t="s">
        <v>14</v>
      </c>
    </row>
    <row r="14" spans="3:3" ht="46" x14ac:dyDescent="0.95">
      <c r="C14" s="16" t="s">
        <v>15</v>
      </c>
    </row>
  </sheetData>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2CEF-BE83-4886-BF26-EF7B17EF12A1}">
  <sheetPr codeName="Sheet3">
    <pageSetUpPr fitToPage="1"/>
  </sheetPr>
  <dimension ref="B1:E48"/>
  <sheetViews>
    <sheetView showGridLines="0" tabSelected="1" view="pageBreakPreview" topLeftCell="A8" zoomScale="85" zoomScaleNormal="80" zoomScaleSheetLayoutView="85" workbookViewId="0">
      <selection activeCell="O17" sqref="O17"/>
    </sheetView>
  </sheetViews>
  <sheetFormatPr defaultColWidth="7.08984375" defaultRowHeight="0" customHeight="1" zeroHeight="1" x14ac:dyDescent="0.35"/>
  <cols>
    <col min="1" max="1" width="2.6328125" style="4" customWidth="1"/>
    <col min="2" max="2" width="5.453125" style="4" bestFit="1" customWidth="1"/>
    <col min="3" max="3" width="61.453125" style="4" customWidth="1"/>
    <col min="4" max="4" width="22.6328125" style="4" bestFit="1" customWidth="1"/>
    <col min="5" max="5" width="23.90625" style="4" customWidth="1"/>
    <col min="6" max="16382" width="7.08984375" style="4" customWidth="1"/>
    <col min="16383" max="16384" width="7.08984375" style="4"/>
  </cols>
  <sheetData>
    <row r="1" spans="3:5" ht="15.75" customHeight="1" x14ac:dyDescent="0.35"/>
    <row r="2" spans="3:5" ht="15.75" customHeight="1" x14ac:dyDescent="0.35"/>
    <row r="3" spans="3:5" s="5" customFormat="1" ht="15.75" customHeight="1" x14ac:dyDescent="0.25"/>
    <row r="4" spans="3:5" s="5" customFormat="1" ht="15.75" customHeight="1" x14ac:dyDescent="0.25"/>
    <row r="5" spans="3:5" s="5" customFormat="1" ht="15.75" customHeight="1" x14ac:dyDescent="0.25"/>
    <row r="6" spans="3:5" s="5" customFormat="1" ht="15.75" customHeight="1" x14ac:dyDescent="0.25"/>
    <row r="7" spans="3:5" s="5" customFormat="1" ht="15.75" customHeight="1" x14ac:dyDescent="0.25"/>
    <row r="8" spans="3:5" s="5" customFormat="1" ht="15.75" customHeight="1" x14ac:dyDescent="0.25">
      <c r="C8" s="71"/>
      <c r="D8" s="71"/>
    </row>
    <row r="9" spans="3:5" s="5" customFormat="1" ht="15.75" customHeight="1" x14ac:dyDescent="0.25"/>
    <row r="10" spans="3:5" s="5" customFormat="1" ht="15.75" customHeight="1" x14ac:dyDescent="0.25"/>
    <row r="11" spans="3:5" s="5" customFormat="1" ht="15.75" customHeight="1" x14ac:dyDescent="0.25"/>
    <row r="12" spans="3:5" s="5" customFormat="1" ht="15.75" customHeight="1" x14ac:dyDescent="0.25"/>
    <row r="13" spans="3:5" s="6" customFormat="1" ht="25.5" x14ac:dyDescent="0.55000000000000004">
      <c r="C13" s="69" t="s">
        <v>10</v>
      </c>
      <c r="D13" s="69"/>
      <c r="E13" s="8"/>
    </row>
    <row r="14" spans="3:5" s="6" customFormat="1" ht="36" customHeight="1" x14ac:dyDescent="0.55000000000000004">
      <c r="C14" s="70" t="s">
        <v>219</v>
      </c>
      <c r="D14" s="70"/>
      <c r="E14" s="9"/>
    </row>
    <row r="15" spans="3:5" s="5" customFormat="1" ht="26.75" customHeight="1" x14ac:dyDescent="0.55000000000000004">
      <c r="C15" s="69" t="s">
        <v>226</v>
      </c>
      <c r="D15" s="69"/>
      <c r="E15" s="8"/>
    </row>
    <row r="16" spans="3:5" s="5" customFormat="1" ht="18" x14ac:dyDescent="0.4">
      <c r="D16" s="10"/>
      <c r="E16" s="11"/>
    </row>
    <row r="17" spans="2:5" ht="15.5" x14ac:dyDescent="0.35">
      <c r="D17" s="17" t="s">
        <v>16</v>
      </c>
    </row>
    <row r="18" spans="2:5" ht="15.5" x14ac:dyDescent="0.35">
      <c r="C18" s="12"/>
      <c r="D18" s="18" t="s">
        <v>214</v>
      </c>
      <c r="E18" s="5"/>
    </row>
    <row r="19" spans="2:5" ht="15.5" x14ac:dyDescent="0.35">
      <c r="C19" s="12"/>
      <c r="D19" s="12"/>
    </row>
    <row r="20" spans="2:5" ht="15.5" x14ac:dyDescent="0.35">
      <c r="B20" s="35"/>
      <c r="C20" s="29" t="s">
        <v>213</v>
      </c>
      <c r="D20" s="28">
        <f>A!D41</f>
        <v>0</v>
      </c>
      <c r="E20" s="14"/>
    </row>
    <row r="21" spans="2:5" ht="15.5" x14ac:dyDescent="0.35">
      <c r="B21" s="35"/>
      <c r="C21" s="30" t="s">
        <v>230</v>
      </c>
      <c r="D21" s="28">
        <f>B!J171</f>
        <v>0</v>
      </c>
      <c r="E21" s="19"/>
    </row>
    <row r="22" spans="2:5" ht="15.5" x14ac:dyDescent="0.35">
      <c r="B22" s="35"/>
      <c r="C22" s="31" t="s">
        <v>231</v>
      </c>
      <c r="D22" s="28">
        <f>'C'!E12</f>
        <v>0</v>
      </c>
      <c r="E22" s="20"/>
    </row>
    <row r="23" spans="2:5" ht="16" thickBot="1" x14ac:dyDescent="0.4">
      <c r="C23" s="25"/>
      <c r="D23" s="26"/>
      <c r="E23" s="21"/>
    </row>
    <row r="24" spans="2:5" ht="16" thickBot="1" x14ac:dyDescent="0.4">
      <c r="C24" s="32" t="s">
        <v>261</v>
      </c>
      <c r="D24" s="22">
        <f>SUM(D20:D22)</f>
        <v>0</v>
      </c>
      <c r="E24" s="14"/>
    </row>
    <row r="25" spans="2:5" ht="15.5" x14ac:dyDescent="0.35">
      <c r="C25" s="25"/>
      <c r="D25" s="27"/>
    </row>
    <row r="26" spans="2:5" ht="15.5" x14ac:dyDescent="0.35"/>
    <row r="27" spans="2:5" ht="15.5" x14ac:dyDescent="0.35"/>
    <row r="28" spans="2:5" ht="15.5" x14ac:dyDescent="0.35"/>
    <row r="29" spans="2:5" ht="15.5" x14ac:dyDescent="0.35"/>
    <row r="30" spans="2:5" ht="15.5" x14ac:dyDescent="0.35"/>
    <row r="31" spans="2:5" ht="15.5" x14ac:dyDescent="0.35"/>
    <row r="32" spans="2:5" ht="15.5" x14ac:dyDescent="0.35"/>
    <row r="33" ht="15.5" x14ac:dyDescent="0.35"/>
    <row r="34" ht="15.5" x14ac:dyDescent="0.35"/>
    <row r="35" ht="15.5" x14ac:dyDescent="0.35"/>
    <row r="36" ht="15.5" x14ac:dyDescent="0.35"/>
    <row r="37" ht="15.5" x14ac:dyDescent="0.35"/>
    <row r="38" ht="15.5" x14ac:dyDescent="0.35"/>
    <row r="39" ht="15.5" x14ac:dyDescent="0.35"/>
    <row r="40" ht="15.5" x14ac:dyDescent="0.35"/>
    <row r="41" ht="15.5" x14ac:dyDescent="0.35"/>
    <row r="42" ht="15.5" x14ac:dyDescent="0.35"/>
    <row r="43" ht="15.5" x14ac:dyDescent="0.35"/>
    <row r="44" ht="15.5" x14ac:dyDescent="0.35"/>
    <row r="45" ht="15.5" x14ac:dyDescent="0.35"/>
    <row r="46" ht="15.5" x14ac:dyDescent="0.35"/>
    <row r="47" ht="15.5" x14ac:dyDescent="0.35"/>
    <row r="48" ht="15.5" x14ac:dyDescent="0.35"/>
  </sheetData>
  <sheetProtection algorithmName="SHA-512" hashValue="iJkkd/ZUP6E9br0+4Vi1LrZsN214z0zM3Ya1i7NGwk7oFwMDKU4Qs/KNcbocVkOVHM2x6wHpmiT3uPhq9iBW6Q==" saltValue="PrwFtdroB/99x9URNqib9w==" spinCount="100000" sheet="1" objects="1" scenarios="1"/>
  <mergeCells count="4">
    <mergeCell ref="C13:D13"/>
    <mergeCell ref="C14:D14"/>
    <mergeCell ref="C15:D15"/>
    <mergeCell ref="C8:D8"/>
  </mergeCells>
  <pageMargins left="0.7" right="0.7" top="0.75" bottom="0.75" header="0.3" footer="0.3"/>
  <pageSetup scale="84"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67B7-EE34-4835-8B81-26F0931CB071}">
  <sheetPr codeName="Sheet4">
    <pageSetUpPr fitToPage="1"/>
  </sheetPr>
  <dimension ref="D1:F65"/>
  <sheetViews>
    <sheetView showGridLines="0" view="pageBreakPreview" zoomScale="80" zoomScaleNormal="80" zoomScaleSheetLayoutView="80" workbookViewId="0">
      <selection activeCell="F30" sqref="F30"/>
    </sheetView>
  </sheetViews>
  <sheetFormatPr defaultColWidth="7.08984375" defaultRowHeight="0" customHeight="1" zeroHeight="1" x14ac:dyDescent="0.35"/>
  <cols>
    <col min="1" max="4" width="2.6328125" style="4" customWidth="1"/>
    <col min="5" max="5" width="3.6328125" style="4" customWidth="1"/>
    <col min="6" max="6" width="166.453125" style="4" customWidth="1"/>
    <col min="7" max="7" width="7.08984375" style="4" customWidth="1"/>
    <col min="8" max="8" width="2" style="4" customWidth="1"/>
    <col min="9" max="16383" width="7.08984375" style="4" customWidth="1"/>
    <col min="16384" max="16384" width="7.08984375" style="4"/>
  </cols>
  <sheetData>
    <row r="1" spans="4:6" ht="15.75" customHeight="1" x14ac:dyDescent="0.35"/>
    <row r="2" spans="4:6" ht="15.75" customHeight="1" x14ac:dyDescent="0.35"/>
    <row r="3" spans="4:6" s="5" customFormat="1" ht="15.75" customHeight="1" x14ac:dyDescent="0.25"/>
    <row r="4" spans="4:6" s="5" customFormat="1" ht="15.75" customHeight="1" x14ac:dyDescent="0.25"/>
    <row r="5" spans="4:6" s="5" customFormat="1" ht="15.75" customHeight="1" x14ac:dyDescent="0.25"/>
    <row r="6" spans="4:6" s="5" customFormat="1" ht="15.75" customHeight="1" x14ac:dyDescent="0.25"/>
    <row r="7" spans="4:6" s="5" customFormat="1" ht="15.75" customHeight="1" x14ac:dyDescent="0.25"/>
    <row r="8" spans="4:6" s="5" customFormat="1" ht="15.75" customHeight="1" x14ac:dyDescent="0.25"/>
    <row r="9" spans="4:6" s="5" customFormat="1" ht="15.75" customHeight="1" x14ac:dyDescent="0.25"/>
    <row r="10" spans="4:6" s="5" customFormat="1" ht="15.75" customHeight="1" x14ac:dyDescent="0.25"/>
    <row r="11" spans="4:6" s="5" customFormat="1" ht="15.75" customHeight="1" x14ac:dyDescent="0.25"/>
    <row r="12" spans="4:6" s="5" customFormat="1" ht="15.75" customHeight="1" x14ac:dyDescent="0.25"/>
    <row r="13" spans="4:6" s="6" customFormat="1" ht="25.5" x14ac:dyDescent="0.55000000000000004">
      <c r="D13" s="7"/>
      <c r="E13" s="7"/>
      <c r="F13" s="8" t="s">
        <v>10</v>
      </c>
    </row>
    <row r="14" spans="4:6" s="6" customFormat="1" ht="25.5" x14ac:dyDescent="0.55000000000000004">
      <c r="D14" s="8"/>
      <c r="E14" s="8"/>
      <c r="F14" s="9" t="s">
        <v>219</v>
      </c>
    </row>
    <row r="15" spans="4:6" s="5" customFormat="1" ht="26.75" customHeight="1" x14ac:dyDescent="0.55000000000000004">
      <c r="F15" s="8" t="s">
        <v>226</v>
      </c>
    </row>
    <row r="16" spans="4:6" s="5" customFormat="1" ht="18" x14ac:dyDescent="0.4">
      <c r="D16" s="10"/>
      <c r="E16" s="10"/>
      <c r="F16" s="11"/>
    </row>
    <row r="17" spans="4:6" ht="15.5" x14ac:dyDescent="0.35"/>
    <row r="18" spans="4:6" ht="15.5" x14ac:dyDescent="0.35">
      <c r="E18" s="12" t="s">
        <v>17</v>
      </c>
      <c r="F18" s="5"/>
    </row>
    <row r="19" spans="4:6" ht="15.5" x14ac:dyDescent="0.35">
      <c r="D19" s="12"/>
      <c r="E19" s="12"/>
    </row>
    <row r="20" spans="4:6" ht="15.75" customHeight="1" x14ac:dyDescent="0.35">
      <c r="E20" s="13" t="s">
        <v>11</v>
      </c>
      <c r="F20" s="33" t="s">
        <v>220</v>
      </c>
    </row>
    <row r="21" spans="4:6" ht="15.5" x14ac:dyDescent="0.35">
      <c r="E21" s="13"/>
      <c r="F21" s="33"/>
    </row>
    <row r="22" spans="4:6" ht="15.65" customHeight="1" x14ac:dyDescent="0.35">
      <c r="F22" s="14" t="s">
        <v>221</v>
      </c>
    </row>
    <row r="23" spans="4:6" ht="15.65" customHeight="1" x14ac:dyDescent="0.35">
      <c r="F23" s="14" t="s">
        <v>222</v>
      </c>
    </row>
    <row r="24" spans="4:6" ht="15.5" x14ac:dyDescent="0.35">
      <c r="F24" s="14" t="s">
        <v>223</v>
      </c>
    </row>
    <row r="25" spans="4:6" ht="15.5" x14ac:dyDescent="0.35">
      <c r="F25" s="14"/>
    </row>
    <row r="26" spans="4:6" ht="15.5" x14ac:dyDescent="0.35">
      <c r="E26" s="13" t="s">
        <v>12</v>
      </c>
      <c r="F26" s="20" t="s">
        <v>224</v>
      </c>
    </row>
    <row r="27" spans="4:6" ht="15.5" x14ac:dyDescent="0.35">
      <c r="F27" s="14"/>
    </row>
    <row r="28" spans="4:6" ht="46.5" x14ac:dyDescent="0.35">
      <c r="E28" s="13" t="s">
        <v>13</v>
      </c>
      <c r="F28" s="23" t="s">
        <v>262</v>
      </c>
    </row>
    <row r="29" spans="4:6" ht="15.5" x14ac:dyDescent="0.35">
      <c r="F29" s="14"/>
    </row>
    <row r="30" spans="4:6" ht="15.5" x14ac:dyDescent="0.35">
      <c r="E30" s="13" t="s">
        <v>18</v>
      </c>
      <c r="F30" s="20" t="s">
        <v>172</v>
      </c>
    </row>
    <row r="31" spans="4:6" ht="15.5" x14ac:dyDescent="0.35">
      <c r="F31" s="20"/>
    </row>
    <row r="32" spans="4:6" ht="31" x14ac:dyDescent="0.35">
      <c r="E32" s="45" t="s">
        <v>19</v>
      </c>
      <c r="F32" s="14" t="s">
        <v>225</v>
      </c>
    </row>
    <row r="33" ht="15.5" x14ac:dyDescent="0.35"/>
    <row r="34" ht="15.5" x14ac:dyDescent="0.35"/>
    <row r="35" ht="15.5" x14ac:dyDescent="0.35"/>
    <row r="36" ht="15.5" x14ac:dyDescent="0.35"/>
    <row r="37" ht="15.5"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sheetData>
  <sheetProtection algorithmName="SHA-512" hashValue="yJfbNhboPitLyK1TDDpwcKkHgK30oHZbDKPzL9+owAT/vt0Xl+Eq7B6yXb8GMtgTmvczv4620IpeepxNkwoYtQ==" saltValue="B4Mm4S6c4w53rfqtGLoK6Q==" spinCount="100000" sheet="1" objects="1" scenarios="1"/>
  <pageMargins left="0.7" right="0.7" top="0.75" bottom="0.75" header="0.3" footer="0.3"/>
  <pageSetup scale="77"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9DDE-DE48-4AF8-B577-83C4F9A7DCAE}">
  <sheetPr codeName="Sheet5">
    <tabColor theme="1"/>
  </sheetPr>
  <dimension ref="C12:C14"/>
  <sheetViews>
    <sheetView showGridLines="0" view="pageBreakPreview" zoomScale="80" zoomScaleNormal="80" zoomScaleSheetLayoutView="80" workbookViewId="0">
      <selection activeCell="C13" sqref="C13"/>
    </sheetView>
  </sheetViews>
  <sheetFormatPr defaultColWidth="9.08984375" defaultRowHeight="14" x14ac:dyDescent="0.3"/>
  <cols>
    <col min="1" max="16384" width="9.08984375" style="1"/>
  </cols>
  <sheetData>
    <row r="12" spans="3:3" ht="46" x14ac:dyDescent="0.95">
      <c r="C12" s="15" t="s">
        <v>20</v>
      </c>
    </row>
    <row r="14" spans="3:3" ht="46" x14ac:dyDescent="0.95">
      <c r="C14" s="16" t="s">
        <v>15</v>
      </c>
    </row>
  </sheetData>
  <pageMargins left="0.7" right="0.7"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13BE0-9F50-474F-888C-B860877F59D2}">
  <sheetPr codeName="Sheet6"/>
  <dimension ref="A1:G41"/>
  <sheetViews>
    <sheetView zoomScale="55" zoomScaleNormal="55" workbookViewId="0">
      <selection activeCell="D42" sqref="D42"/>
    </sheetView>
  </sheetViews>
  <sheetFormatPr defaultColWidth="9.08984375" defaultRowHeight="15.5" x14ac:dyDescent="0.35"/>
  <cols>
    <col min="1" max="1" width="13.54296875" style="2" bestFit="1" customWidth="1"/>
    <col min="2" max="2" width="103.6328125" style="2" bestFit="1" customWidth="1"/>
    <col min="3" max="3" width="18.36328125" style="2" bestFit="1" customWidth="1"/>
    <col min="4" max="4" width="28.453125" style="2" bestFit="1" customWidth="1"/>
    <col min="5" max="5" width="18.08984375" style="2" customWidth="1"/>
    <col min="6" max="6" width="20.90625" style="2" bestFit="1" customWidth="1"/>
    <col min="7" max="7" width="22.6328125" style="2" customWidth="1"/>
    <col min="8" max="16384" width="9.08984375" style="2"/>
  </cols>
  <sheetData>
    <row r="1" spans="1:7" ht="15.75" customHeight="1" x14ac:dyDescent="0.35">
      <c r="A1" s="72" t="s">
        <v>22</v>
      </c>
      <c r="B1" s="73"/>
      <c r="C1" s="73"/>
      <c r="D1" s="73"/>
      <c r="E1" s="73"/>
      <c r="F1" s="73"/>
      <c r="G1" s="73"/>
    </row>
    <row r="2" spans="1:7" ht="45" x14ac:dyDescent="0.35">
      <c r="A2" s="24" t="s">
        <v>23</v>
      </c>
      <c r="B2" s="24" t="s">
        <v>4</v>
      </c>
      <c r="C2" s="24" t="s">
        <v>5</v>
      </c>
      <c r="D2" s="24" t="s">
        <v>25</v>
      </c>
      <c r="E2" s="24" t="s">
        <v>194</v>
      </c>
      <c r="F2" s="24" t="s">
        <v>188</v>
      </c>
      <c r="G2" s="24" t="s">
        <v>192</v>
      </c>
    </row>
    <row r="3" spans="1:7" x14ac:dyDescent="0.35">
      <c r="A3" s="46">
        <v>1</v>
      </c>
      <c r="B3" s="46" t="s">
        <v>0</v>
      </c>
      <c r="C3" s="46" t="s">
        <v>6</v>
      </c>
      <c r="D3" s="46">
        <v>324</v>
      </c>
      <c r="E3" s="46">
        <v>63</v>
      </c>
      <c r="F3" s="47"/>
      <c r="G3" s="38">
        <f>SUM(PFP_Device_Table[[#This Row],[Existing Quantity (EA)]],PFP_Device_Table[[#This Row],[Potential Additional Quantity (EA)]])*PFP_Device_Table[[#This Row],[Daily Unit Price Years 1-3 ($/Day)]]*365*3</f>
        <v>0</v>
      </c>
    </row>
    <row r="4" spans="1:7" x14ac:dyDescent="0.35">
      <c r="A4" s="46">
        <v>2</v>
      </c>
      <c r="B4" s="46" t="s">
        <v>1</v>
      </c>
      <c r="C4" s="46" t="s">
        <v>6</v>
      </c>
      <c r="D4" s="46">
        <v>125</v>
      </c>
      <c r="E4" s="46">
        <v>38</v>
      </c>
      <c r="F4" s="47"/>
      <c r="G4" s="38">
        <f>SUM(PFP_Device_Table[[#This Row],[Existing Quantity (EA)]],PFP_Device_Table[[#This Row],[Potential Additional Quantity (EA)]])*PFP_Device_Table[[#This Row],[Daily Unit Price Years 1-3 ($/Day)]]*365*3</f>
        <v>0</v>
      </c>
    </row>
    <row r="5" spans="1:7" x14ac:dyDescent="0.35">
      <c r="A5" s="46">
        <v>3</v>
      </c>
      <c r="B5" s="46" t="s">
        <v>3</v>
      </c>
      <c r="C5" s="46" t="s">
        <v>6</v>
      </c>
      <c r="D5" s="46">
        <v>0</v>
      </c>
      <c r="E5" s="46">
        <v>0</v>
      </c>
      <c r="F5" s="47"/>
      <c r="G5" s="38">
        <f>SUM(PFP_Device_Table[[#This Row],[Existing Quantity (EA)]],PFP_Device_Table[[#This Row],[Potential Additional Quantity (EA)]])*PFP_Device_Table[[#This Row],[Daily Unit Price Years 1-3 ($/Day)]]*365*3</f>
        <v>0</v>
      </c>
    </row>
    <row r="6" spans="1:7" x14ac:dyDescent="0.35">
      <c r="A6" s="46">
        <v>4</v>
      </c>
      <c r="B6" s="46" t="s">
        <v>184</v>
      </c>
      <c r="C6" s="46" t="s">
        <v>6</v>
      </c>
      <c r="D6" s="46">
        <v>0</v>
      </c>
      <c r="E6" s="46">
        <v>0</v>
      </c>
      <c r="F6" s="47"/>
      <c r="G6" s="38">
        <f>SUM(PFP_Device_Table[[#This Row],[Existing Quantity (EA)]],PFP_Device_Table[[#This Row],[Potential Additional Quantity (EA)]])*PFP_Device_Table[[#This Row],[Daily Unit Price Years 1-3 ($/Day)]]*365*3</f>
        <v>0</v>
      </c>
    </row>
    <row r="7" spans="1:7" x14ac:dyDescent="0.35">
      <c r="A7" s="46">
        <v>5</v>
      </c>
      <c r="B7" s="46" t="s">
        <v>190</v>
      </c>
      <c r="C7" s="46" t="s">
        <v>6</v>
      </c>
      <c r="D7" s="46">
        <v>0</v>
      </c>
      <c r="E7" s="46">
        <v>5</v>
      </c>
      <c r="F7" s="47"/>
      <c r="G7" s="38">
        <f>SUM(PFP_Device_Table[[#This Row],[Existing Quantity (EA)]],PFP_Device_Table[[#This Row],[Potential Additional Quantity (EA)]])*PFP_Device_Table[[#This Row],[Daily Unit Price Years 1-3 ($/Day)]]*365*3</f>
        <v>0</v>
      </c>
    </row>
    <row r="8" spans="1:7" x14ac:dyDescent="0.35">
      <c r="A8" s="46">
        <v>6</v>
      </c>
      <c r="B8" s="46" t="s">
        <v>191</v>
      </c>
      <c r="C8" s="46" t="s">
        <v>6</v>
      </c>
      <c r="D8" s="46">
        <v>0</v>
      </c>
      <c r="E8" s="46">
        <f>153+49</f>
        <v>202</v>
      </c>
      <c r="F8" s="47"/>
      <c r="G8" s="38">
        <f>SUM(PFP_Device_Table[[#This Row],[Existing Quantity (EA)]],PFP_Device_Table[[#This Row],[Potential Additional Quantity (EA)]])*PFP_Device_Table[[#This Row],[Daily Unit Price Years 1-3 ($/Day)]]*365*3</f>
        <v>0</v>
      </c>
    </row>
    <row r="9" spans="1:7" x14ac:dyDescent="0.35">
      <c r="A9" s="46">
        <v>9</v>
      </c>
      <c r="B9" s="46" t="s">
        <v>185</v>
      </c>
      <c r="C9" s="46" t="s">
        <v>6</v>
      </c>
      <c r="D9" s="46">
        <v>0</v>
      </c>
      <c r="E9" s="46">
        <v>5</v>
      </c>
      <c r="F9" s="47"/>
      <c r="G9" s="38">
        <f>SUM(PFP_Device_Table[[#This Row],[Existing Quantity (EA)]],PFP_Device_Table[[#This Row],[Potential Additional Quantity (EA)]])*PFP_Device_Table[[#This Row],[Daily Unit Price Years 1-3 ($/Day)]]*365*3</f>
        <v>0</v>
      </c>
    </row>
    <row r="10" spans="1:7" x14ac:dyDescent="0.35">
      <c r="A10" s="46">
        <v>10</v>
      </c>
      <c r="B10" s="46" t="s">
        <v>186</v>
      </c>
      <c r="C10" s="46" t="s">
        <v>6</v>
      </c>
      <c r="D10" s="46">
        <v>5</v>
      </c>
      <c r="E10" s="46">
        <v>0</v>
      </c>
      <c r="F10" s="47"/>
      <c r="G10" s="38">
        <f>SUM(PFP_Device_Table[[#This Row],[Existing Quantity (EA)]],PFP_Device_Table[[#This Row],[Potential Additional Quantity (EA)]])*PFP_Device_Table[[#This Row],[Daily Unit Price Years 1-3 ($/Day)]]*365*3</f>
        <v>0</v>
      </c>
    </row>
    <row r="11" spans="1:7" x14ac:dyDescent="0.35">
      <c r="A11" s="46">
        <v>11</v>
      </c>
      <c r="B11" s="46" t="s">
        <v>187</v>
      </c>
      <c r="C11" s="46" t="s">
        <v>6</v>
      </c>
      <c r="D11" s="46">
        <v>0</v>
      </c>
      <c r="E11" s="46">
        <v>5</v>
      </c>
      <c r="F11" s="47"/>
      <c r="G11" s="38">
        <f>SUM(PFP_Device_Table[[#This Row],[Existing Quantity (EA)]],PFP_Device_Table[[#This Row],[Potential Additional Quantity (EA)]])*PFP_Device_Table[[#This Row],[Daily Unit Price Years 1-3 ($/Day)]]*365*3</f>
        <v>0</v>
      </c>
    </row>
    <row r="12" spans="1:7" x14ac:dyDescent="0.35">
      <c r="A12" s="46">
        <v>12</v>
      </c>
      <c r="B12" s="46" t="s">
        <v>294</v>
      </c>
      <c r="C12" s="46" t="s">
        <v>6</v>
      </c>
      <c r="D12" s="46">
        <v>0</v>
      </c>
      <c r="E12" s="46">
        <v>5</v>
      </c>
      <c r="F12" s="47"/>
      <c r="G12" s="38">
        <f>SUM(PFP_Device_Table[[#This Row],[Existing Quantity (EA)]],PFP_Device_Table[[#This Row],[Potential Additional Quantity (EA)]])*PFP_Device_Table[[#This Row],[Daily Unit Price Years 1-3 ($/Day)]]*365*3</f>
        <v>0</v>
      </c>
    </row>
    <row r="13" spans="1:7" x14ac:dyDescent="0.35">
      <c r="A13" s="46">
        <v>13</v>
      </c>
      <c r="B13" s="46" t="s">
        <v>0</v>
      </c>
      <c r="C13" s="46" t="s">
        <v>7</v>
      </c>
      <c r="D13" s="46">
        <v>157</v>
      </c>
      <c r="E13" s="46">
        <f>73+30</f>
        <v>103</v>
      </c>
      <c r="F13" s="47"/>
      <c r="G13" s="38">
        <f>SUM(PFP_Device_Table[[#This Row],[Existing Quantity (EA)]],PFP_Device_Table[[#This Row],[Potential Additional Quantity (EA)]])*PFP_Device_Table[[#This Row],[Daily Unit Price Years 1-3 ($/Day)]]*365*3</f>
        <v>0</v>
      </c>
    </row>
    <row r="14" spans="1:7" x14ac:dyDescent="0.35">
      <c r="A14" s="46">
        <v>14</v>
      </c>
      <c r="B14" s="46" t="s">
        <v>1</v>
      </c>
      <c r="C14" s="46" t="s">
        <v>7</v>
      </c>
      <c r="D14" s="46">
        <v>57</v>
      </c>
      <c r="E14" s="46">
        <f>28+17</f>
        <v>45</v>
      </c>
      <c r="F14" s="47"/>
      <c r="G14" s="38">
        <f>SUM(PFP_Device_Table[[#This Row],[Existing Quantity (EA)]],PFP_Device_Table[[#This Row],[Potential Additional Quantity (EA)]])*PFP_Device_Table[[#This Row],[Daily Unit Price Years 1-3 ($/Day)]]*365*3</f>
        <v>0</v>
      </c>
    </row>
    <row r="15" spans="1:7" x14ac:dyDescent="0.35">
      <c r="A15" s="46">
        <v>15</v>
      </c>
      <c r="B15" s="46" t="s">
        <v>3</v>
      </c>
      <c r="C15" s="46" t="s">
        <v>7</v>
      </c>
      <c r="D15" s="46">
        <v>0</v>
      </c>
      <c r="E15" s="46">
        <v>0</v>
      </c>
      <c r="F15" s="47"/>
      <c r="G15" s="38">
        <f>SUM(PFP_Device_Table[[#This Row],[Existing Quantity (EA)]],PFP_Device_Table[[#This Row],[Potential Additional Quantity (EA)]])*PFP_Device_Table[[#This Row],[Daily Unit Price Years 1-3 ($/Day)]]*365*3</f>
        <v>0</v>
      </c>
    </row>
    <row r="16" spans="1:7" x14ac:dyDescent="0.35">
      <c r="A16" s="46">
        <v>16</v>
      </c>
      <c r="B16" s="46" t="s">
        <v>184</v>
      </c>
      <c r="C16" s="46" t="s">
        <v>7</v>
      </c>
      <c r="D16" s="46">
        <v>0</v>
      </c>
      <c r="E16" s="46">
        <v>11</v>
      </c>
      <c r="F16" s="47"/>
      <c r="G16" s="38">
        <f>SUM(PFP_Device_Table[[#This Row],[Existing Quantity (EA)]],PFP_Device_Table[[#This Row],[Potential Additional Quantity (EA)]])*PFP_Device_Table[[#This Row],[Daily Unit Price Years 1-3 ($/Day)]]*365*3</f>
        <v>0</v>
      </c>
    </row>
    <row r="17" spans="1:7" x14ac:dyDescent="0.35">
      <c r="A17" s="46">
        <v>17</v>
      </c>
      <c r="B17" s="46" t="s">
        <v>190</v>
      </c>
      <c r="C17" s="46" t="s">
        <v>7</v>
      </c>
      <c r="D17" s="46">
        <v>0</v>
      </c>
      <c r="E17" s="46">
        <v>0</v>
      </c>
      <c r="F17" s="47"/>
      <c r="G17" s="38">
        <f>SUM(PFP_Device_Table[[#This Row],[Existing Quantity (EA)]],PFP_Device_Table[[#This Row],[Potential Additional Quantity (EA)]])*PFP_Device_Table[[#This Row],[Daily Unit Price Years 1-3 ($/Day)]]*365*3</f>
        <v>0</v>
      </c>
    </row>
    <row r="18" spans="1:7" x14ac:dyDescent="0.35">
      <c r="A18" s="46">
        <v>18</v>
      </c>
      <c r="B18" s="46" t="s">
        <v>191</v>
      </c>
      <c r="C18" s="46" t="s">
        <v>7</v>
      </c>
      <c r="D18" s="46">
        <v>0</v>
      </c>
      <c r="E18" s="46">
        <v>0</v>
      </c>
      <c r="F18" s="47"/>
      <c r="G18" s="38">
        <f>SUM(PFP_Device_Table[[#This Row],[Existing Quantity (EA)]],PFP_Device_Table[[#This Row],[Potential Additional Quantity (EA)]])*PFP_Device_Table[[#This Row],[Daily Unit Price Years 1-3 ($/Day)]]*365*3</f>
        <v>0</v>
      </c>
    </row>
    <row r="19" spans="1:7" x14ac:dyDescent="0.35">
      <c r="A19" s="46">
        <v>21</v>
      </c>
      <c r="B19" s="46" t="s">
        <v>185</v>
      </c>
      <c r="C19" s="46" t="s">
        <v>7</v>
      </c>
      <c r="D19" s="46">
        <v>0</v>
      </c>
      <c r="E19" s="46">
        <v>0</v>
      </c>
      <c r="F19" s="47"/>
      <c r="G19" s="38">
        <f>SUM(PFP_Device_Table[[#This Row],[Existing Quantity (EA)]],PFP_Device_Table[[#This Row],[Potential Additional Quantity (EA)]])*PFP_Device_Table[[#This Row],[Daily Unit Price Years 1-3 ($/Day)]]*365*3</f>
        <v>0</v>
      </c>
    </row>
    <row r="20" spans="1:7" x14ac:dyDescent="0.35">
      <c r="A20" s="46">
        <v>22</v>
      </c>
      <c r="B20" s="46" t="s">
        <v>186</v>
      </c>
      <c r="C20" s="46" t="s">
        <v>7</v>
      </c>
      <c r="D20" s="46">
        <v>0</v>
      </c>
      <c r="E20" s="46">
        <v>0</v>
      </c>
      <c r="F20" s="47"/>
      <c r="G20" s="38">
        <f>SUM(PFP_Device_Table[[#This Row],[Existing Quantity (EA)]],PFP_Device_Table[[#This Row],[Potential Additional Quantity (EA)]])*PFP_Device_Table[[#This Row],[Daily Unit Price Years 1-3 ($/Day)]]*365*3</f>
        <v>0</v>
      </c>
    </row>
    <row r="21" spans="1:7" x14ac:dyDescent="0.35">
      <c r="A21" s="46">
        <v>23</v>
      </c>
      <c r="B21" s="46" t="s">
        <v>187</v>
      </c>
      <c r="C21" s="46" t="s">
        <v>7</v>
      </c>
      <c r="D21" s="46">
        <v>0</v>
      </c>
      <c r="E21" s="46">
        <v>0</v>
      </c>
      <c r="F21" s="47"/>
      <c r="G21" s="38">
        <f>SUM(PFP_Device_Table[[#This Row],[Existing Quantity (EA)]],PFP_Device_Table[[#This Row],[Potential Additional Quantity (EA)]])*PFP_Device_Table[[#This Row],[Daily Unit Price Years 1-3 ($/Day)]]*365*3</f>
        <v>0</v>
      </c>
    </row>
    <row r="22" spans="1:7" x14ac:dyDescent="0.35">
      <c r="A22" s="46">
        <v>24</v>
      </c>
      <c r="B22" s="46" t="s">
        <v>294</v>
      </c>
      <c r="C22" s="46" t="s">
        <v>7</v>
      </c>
      <c r="D22" s="46">
        <v>0</v>
      </c>
      <c r="E22" s="46">
        <v>5</v>
      </c>
      <c r="F22" s="47"/>
      <c r="G22" s="38">
        <f>SUM(PFP_Device_Table[[#This Row],[Existing Quantity (EA)]],PFP_Device_Table[[#This Row],[Potential Additional Quantity (EA)]])*PFP_Device_Table[[#This Row],[Daily Unit Price Years 1-3 ($/Day)]]*365*3</f>
        <v>0</v>
      </c>
    </row>
    <row r="23" spans="1:7" x14ac:dyDescent="0.35">
      <c r="A23" s="46">
        <v>25</v>
      </c>
      <c r="B23" s="46" t="s">
        <v>0</v>
      </c>
      <c r="C23" s="46" t="s">
        <v>8</v>
      </c>
      <c r="D23" s="46">
        <v>49</v>
      </c>
      <c r="E23" s="46">
        <v>10</v>
      </c>
      <c r="F23" s="47"/>
      <c r="G23" s="38">
        <f>SUM(PFP_Device_Table[[#This Row],[Existing Quantity (EA)]],PFP_Device_Table[[#This Row],[Potential Additional Quantity (EA)]])*PFP_Device_Table[[#This Row],[Daily Unit Price Years 1-3 ($/Day)]]*365*3</f>
        <v>0</v>
      </c>
    </row>
    <row r="24" spans="1:7" x14ac:dyDescent="0.35">
      <c r="A24" s="46">
        <v>26</v>
      </c>
      <c r="B24" s="46" t="s">
        <v>1</v>
      </c>
      <c r="C24" s="46" t="s">
        <v>8</v>
      </c>
      <c r="D24" s="46">
        <v>24</v>
      </c>
      <c r="E24" s="46">
        <v>7</v>
      </c>
      <c r="F24" s="47"/>
      <c r="G24" s="38">
        <f>SUM(PFP_Device_Table[[#This Row],[Existing Quantity (EA)]],PFP_Device_Table[[#This Row],[Potential Additional Quantity (EA)]])*PFP_Device_Table[[#This Row],[Daily Unit Price Years 1-3 ($/Day)]]*365*3</f>
        <v>0</v>
      </c>
    </row>
    <row r="25" spans="1:7" x14ac:dyDescent="0.35">
      <c r="A25" s="46">
        <v>27</v>
      </c>
      <c r="B25" s="46" t="s">
        <v>2</v>
      </c>
      <c r="C25" s="46" t="s">
        <v>8</v>
      </c>
      <c r="D25" s="46">
        <v>32</v>
      </c>
      <c r="E25" s="46">
        <v>0</v>
      </c>
      <c r="F25" s="47"/>
      <c r="G25" s="38">
        <f>SUM(PFP_Device_Table[[#This Row],[Existing Quantity (EA)]],PFP_Device_Table[[#This Row],[Potential Additional Quantity (EA)]])*PFP_Device_Table[[#This Row],[Daily Unit Price Years 1-3 ($/Day)]]*365*3</f>
        <v>0</v>
      </c>
    </row>
    <row r="26" spans="1:7" x14ac:dyDescent="0.35">
      <c r="A26" s="46">
        <v>28</v>
      </c>
      <c r="B26" s="46" t="s">
        <v>3</v>
      </c>
      <c r="C26" s="46" t="s">
        <v>8</v>
      </c>
      <c r="D26" s="46">
        <v>4</v>
      </c>
      <c r="E26" s="46">
        <v>0</v>
      </c>
      <c r="F26" s="47"/>
      <c r="G26" s="38">
        <f>SUM(PFP_Device_Table[[#This Row],[Existing Quantity (EA)]],PFP_Device_Table[[#This Row],[Potential Additional Quantity (EA)]])*PFP_Device_Table[[#This Row],[Daily Unit Price Years 1-3 ($/Day)]]*365*3</f>
        <v>0</v>
      </c>
    </row>
    <row r="27" spans="1:7" x14ac:dyDescent="0.35">
      <c r="A27" s="46">
        <v>29</v>
      </c>
      <c r="B27" s="46" t="s">
        <v>184</v>
      </c>
      <c r="C27" s="46" t="s">
        <v>8</v>
      </c>
      <c r="D27" s="46">
        <v>0</v>
      </c>
      <c r="E27" s="46">
        <v>0</v>
      </c>
      <c r="F27" s="47"/>
      <c r="G27" s="38">
        <f>SUM(PFP_Device_Table[[#This Row],[Existing Quantity (EA)]],PFP_Device_Table[[#This Row],[Potential Additional Quantity (EA)]])*PFP_Device_Table[[#This Row],[Daily Unit Price Years 1-3 ($/Day)]]*365*3</f>
        <v>0</v>
      </c>
    </row>
    <row r="28" spans="1:7" x14ac:dyDescent="0.35">
      <c r="A28" s="46">
        <v>30</v>
      </c>
      <c r="B28" s="46" t="s">
        <v>190</v>
      </c>
      <c r="C28" s="46" t="s">
        <v>8</v>
      </c>
      <c r="D28" s="46">
        <v>0</v>
      </c>
      <c r="E28" s="46">
        <v>0</v>
      </c>
      <c r="F28" s="47"/>
      <c r="G28" s="38">
        <f>SUM(PFP_Device_Table[[#This Row],[Existing Quantity (EA)]],PFP_Device_Table[[#This Row],[Potential Additional Quantity (EA)]])*PFP_Device_Table[[#This Row],[Daily Unit Price Years 1-3 ($/Day)]]*365*3</f>
        <v>0</v>
      </c>
    </row>
    <row r="29" spans="1:7" x14ac:dyDescent="0.35">
      <c r="A29" s="46">
        <v>31</v>
      </c>
      <c r="B29" s="46" t="s">
        <v>191</v>
      </c>
      <c r="C29" s="46" t="s">
        <v>8</v>
      </c>
      <c r="D29" s="46">
        <v>0</v>
      </c>
      <c r="E29" s="46">
        <v>0</v>
      </c>
      <c r="F29" s="47"/>
      <c r="G29" s="38">
        <f>SUM(PFP_Device_Table[[#This Row],[Existing Quantity (EA)]],PFP_Device_Table[[#This Row],[Potential Additional Quantity (EA)]])*PFP_Device_Table[[#This Row],[Daily Unit Price Years 1-3 ($/Day)]]*365*3</f>
        <v>0</v>
      </c>
    </row>
    <row r="30" spans="1:7" x14ac:dyDescent="0.35">
      <c r="A30" s="46">
        <v>34</v>
      </c>
      <c r="B30" s="46" t="s">
        <v>185</v>
      </c>
      <c r="C30" s="46" t="s">
        <v>8</v>
      </c>
      <c r="D30" s="46">
        <v>0</v>
      </c>
      <c r="E30" s="46">
        <v>0</v>
      </c>
      <c r="F30" s="47"/>
      <c r="G30" s="38">
        <f>SUM(PFP_Device_Table[[#This Row],[Existing Quantity (EA)]],PFP_Device_Table[[#This Row],[Potential Additional Quantity (EA)]])*PFP_Device_Table[[#This Row],[Daily Unit Price Years 1-3 ($/Day)]]*365*3</f>
        <v>0</v>
      </c>
    </row>
    <row r="31" spans="1:7" x14ac:dyDescent="0.35">
      <c r="A31" s="46">
        <v>35</v>
      </c>
      <c r="B31" s="46" t="s">
        <v>186</v>
      </c>
      <c r="C31" s="46" t="s">
        <v>8</v>
      </c>
      <c r="D31" s="46">
        <v>0</v>
      </c>
      <c r="E31" s="46">
        <v>0</v>
      </c>
      <c r="F31" s="47"/>
      <c r="G31" s="38">
        <f>SUM(PFP_Device_Table[[#This Row],[Existing Quantity (EA)]],PFP_Device_Table[[#This Row],[Potential Additional Quantity (EA)]])*PFP_Device_Table[[#This Row],[Daily Unit Price Years 1-3 ($/Day)]]*365*3</f>
        <v>0</v>
      </c>
    </row>
    <row r="32" spans="1:7" x14ac:dyDescent="0.35">
      <c r="A32" s="46">
        <v>36</v>
      </c>
      <c r="B32" s="46" t="s">
        <v>187</v>
      </c>
      <c r="C32" s="46" t="s">
        <v>8</v>
      </c>
      <c r="D32" s="46">
        <v>0</v>
      </c>
      <c r="E32" s="46">
        <v>0</v>
      </c>
      <c r="F32" s="47"/>
      <c r="G32" s="38">
        <f>SUM(PFP_Device_Table[[#This Row],[Existing Quantity (EA)]],PFP_Device_Table[[#This Row],[Potential Additional Quantity (EA)]])*PFP_Device_Table[[#This Row],[Daily Unit Price Years 1-3 ($/Day)]]*365*3</f>
        <v>0</v>
      </c>
    </row>
    <row r="33" spans="1:7" x14ac:dyDescent="0.35">
      <c r="A33" s="46">
        <v>37</v>
      </c>
      <c r="B33" s="46" t="s">
        <v>294</v>
      </c>
      <c r="C33" s="46" t="s">
        <v>8</v>
      </c>
      <c r="D33" s="46">
        <v>0</v>
      </c>
      <c r="E33" s="49">
        <v>5</v>
      </c>
      <c r="F33" s="47"/>
      <c r="G33" s="38">
        <f>SUM(PFP_Device_Table[[#This Row],[Existing Quantity (EA)]],PFP_Device_Table[[#This Row],[Potential Additional Quantity (EA)]])*PFP_Device_Table[[#This Row],[Daily Unit Price Years 1-3 ($/Day)]]*365*3</f>
        <v>0</v>
      </c>
    </row>
    <row r="34" spans="1:7" x14ac:dyDescent="0.35">
      <c r="A34" s="46">
        <v>38</v>
      </c>
      <c r="B34" s="49" t="s">
        <v>193</v>
      </c>
      <c r="C34" s="49" t="s">
        <v>8</v>
      </c>
      <c r="D34" s="49">
        <v>5</v>
      </c>
      <c r="E34" s="49">
        <v>0</v>
      </c>
      <c r="F34" s="47"/>
      <c r="G34" s="38">
        <f>SUM(PFP_Device_Table[[#This Row],[Existing Quantity (EA)]],PFP_Device_Table[[#This Row],[Potential Additional Quantity (EA)]])*PFP_Device_Table[[#This Row],[Daily Unit Price Years 1-3 ($/Day)]]*365*3</f>
        <v>0</v>
      </c>
    </row>
    <row r="35" spans="1:7" x14ac:dyDescent="0.35">
      <c r="A35" s="50">
        <v>39</v>
      </c>
      <c r="B35" s="51" t="s">
        <v>189</v>
      </c>
      <c r="C35" s="50" t="s">
        <v>6</v>
      </c>
      <c r="D35" s="50">
        <v>9</v>
      </c>
      <c r="E35" s="50">
        <v>106</v>
      </c>
      <c r="F35" s="52"/>
      <c r="G35" s="38">
        <f>SUM(PFP_Device_Table[[#This Row],[Existing Quantity (EA)]],PFP_Device_Table[[#This Row],[Potential Additional Quantity (EA)]])*PFP_Device_Table[[#This Row],[Daily Unit Price Years 1-3 ($/Day)]]*365*3</f>
        <v>0</v>
      </c>
    </row>
    <row r="36" spans="1:7" x14ac:dyDescent="0.35">
      <c r="A36" s="50">
        <v>40</v>
      </c>
      <c r="B36" s="51" t="s">
        <v>189</v>
      </c>
      <c r="C36" s="50" t="s">
        <v>7</v>
      </c>
      <c r="D36" s="50">
        <v>3</v>
      </c>
      <c r="E36" s="50">
        <v>46</v>
      </c>
      <c r="F36" s="52"/>
      <c r="G36" s="38">
        <f>SUM(PFP_Device_Table[[#This Row],[Existing Quantity (EA)]],PFP_Device_Table[[#This Row],[Potential Additional Quantity (EA)]])*PFP_Device_Table[[#This Row],[Daily Unit Price Years 1-3 ($/Day)]]*365*3</f>
        <v>0</v>
      </c>
    </row>
    <row r="37" spans="1:7" x14ac:dyDescent="0.35">
      <c r="A37" s="50">
        <v>41</v>
      </c>
      <c r="B37" s="51" t="s">
        <v>189</v>
      </c>
      <c r="C37" s="50" t="s">
        <v>8</v>
      </c>
      <c r="D37" s="50">
        <v>0</v>
      </c>
      <c r="E37" s="50">
        <v>17</v>
      </c>
      <c r="F37" s="52"/>
      <c r="G37" s="38">
        <f>SUM(PFP_Device_Table[[#This Row],[Existing Quantity (EA)]],PFP_Device_Table[[#This Row],[Potential Additional Quantity (EA)]])*PFP_Device_Table[[#This Row],[Daily Unit Price Years 1-3 ($/Day)]]*365*3</f>
        <v>0</v>
      </c>
    </row>
    <row r="38" spans="1:7" ht="16" thickBot="1" x14ac:dyDescent="0.4"/>
    <row r="39" spans="1:7" ht="16" thickBot="1" x14ac:dyDescent="0.4">
      <c r="A39" s="74" t="s">
        <v>228</v>
      </c>
      <c r="B39" s="75"/>
      <c r="C39" s="76"/>
      <c r="D39" s="67"/>
      <c r="E39" s="59"/>
    </row>
    <row r="40" spans="1:7" ht="14.4" customHeight="1" thickBot="1" x14ac:dyDescent="0.4">
      <c r="A40" s="77"/>
      <c r="B40" s="78"/>
      <c r="C40" s="78"/>
      <c r="D40" s="79"/>
    </row>
    <row r="41" spans="1:7" ht="16" thickBot="1" x14ac:dyDescent="0.4">
      <c r="A41" s="74" t="s">
        <v>229</v>
      </c>
      <c r="B41" s="75"/>
      <c r="C41" s="76"/>
      <c r="D41" s="44">
        <f>SUM(PFP_Device_Table[Year 1-3
Total Cost ($)],D39)</f>
        <v>0</v>
      </c>
      <c r="E41" s="58"/>
    </row>
  </sheetData>
  <sheetProtection algorithmName="SHA-512" hashValue="8oDF1XwTAyjhfUXkLNRbDIx75vFtww6uNNy92HDEIrgjN+DraoI9lScJK8EjerBctaXHgsJronKCJ4c//nspkg==" saltValue="h9yCuxyO4KJb6UoqdkKHCg==" spinCount="100000" sheet="1" objects="1" scenarios="1"/>
  <mergeCells count="4">
    <mergeCell ref="A1:G1"/>
    <mergeCell ref="A41:C41"/>
    <mergeCell ref="A39:C39"/>
    <mergeCell ref="A40:D40"/>
  </mergeCells>
  <phoneticPr fontId="17" type="noConversion"/>
  <pageMargins left="0.7" right="0.7" top="0.75" bottom="0.75" header="0.3" footer="0.3"/>
  <pageSetup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0BCF-5C3B-4DB0-85AD-F4A27B345107}">
  <sheetPr codeName="Sheet7"/>
  <dimension ref="A1:TV171"/>
  <sheetViews>
    <sheetView topLeftCell="A133" zoomScale="70" zoomScaleNormal="70" workbookViewId="0">
      <selection activeCell="J172" sqref="J172"/>
    </sheetView>
  </sheetViews>
  <sheetFormatPr defaultColWidth="39.90625" defaultRowHeight="15.5" x14ac:dyDescent="0.35"/>
  <cols>
    <col min="1" max="1" width="86" style="2" bestFit="1" customWidth="1"/>
    <col min="2" max="3" width="20.54296875" style="2" customWidth="1"/>
    <col min="4" max="4" width="14.90625" style="2" customWidth="1"/>
    <col min="5" max="5" width="20.6328125" style="2" customWidth="1"/>
    <col min="6" max="6" width="20.6328125" style="2" hidden="1" customWidth="1"/>
    <col min="7" max="9" width="20.54296875" style="2" customWidth="1"/>
    <col min="10" max="10" width="29.6328125" customWidth="1"/>
    <col min="11" max="16384" width="39.90625" style="2"/>
  </cols>
  <sheetData>
    <row r="1" spans="1:542" x14ac:dyDescent="0.35">
      <c r="A1" s="80" t="s">
        <v>202</v>
      </c>
      <c r="B1" s="81"/>
      <c r="C1" s="81"/>
      <c r="D1" s="81"/>
      <c r="E1" s="81"/>
      <c r="F1" s="81"/>
      <c r="G1" s="81"/>
      <c r="H1" s="81"/>
      <c r="I1" s="81"/>
      <c r="J1" s="81"/>
    </row>
    <row r="2" spans="1:542" ht="30" x14ac:dyDescent="0.35">
      <c r="A2" s="53" t="s">
        <v>121</v>
      </c>
      <c r="B2" s="54" t="s">
        <v>122</v>
      </c>
      <c r="C2" s="54" t="s">
        <v>123</v>
      </c>
      <c r="D2" s="54" t="s">
        <v>203</v>
      </c>
      <c r="E2" s="54" t="s">
        <v>9</v>
      </c>
      <c r="F2" s="54" t="s">
        <v>183</v>
      </c>
      <c r="G2" s="54" t="s">
        <v>169</v>
      </c>
      <c r="H2" s="54" t="s">
        <v>168</v>
      </c>
      <c r="I2" s="54" t="s">
        <v>204</v>
      </c>
      <c r="J2" s="55" t="s">
        <v>215</v>
      </c>
    </row>
    <row r="3" spans="1:542" s="37" customFormat="1" x14ac:dyDescent="0.35">
      <c r="A3" s="62" t="s">
        <v>31</v>
      </c>
      <c r="B3" s="62" t="s">
        <v>124</v>
      </c>
      <c r="C3" s="63">
        <v>1720</v>
      </c>
      <c r="D3" s="47"/>
      <c r="E3" s="68" t="s">
        <v>24</v>
      </c>
      <c r="F3" s="68">
        <v>2</v>
      </c>
      <c r="G3" s="39">
        <v>2</v>
      </c>
      <c r="H3" s="39">
        <v>1</v>
      </c>
      <c r="I3" s="68">
        <f>Table32[[#This Row],[Incidents per Year]]*Table32[[#This Row],[Quantity per incident]]</f>
        <v>2</v>
      </c>
      <c r="J3" s="38">
        <f>D3*Table32[[#This Row],[Potential Quantity per year]]*3</f>
        <v>0</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row>
    <row r="4" spans="1:542" s="37" customFormat="1" x14ac:dyDescent="0.35">
      <c r="A4" s="62" t="s">
        <v>32</v>
      </c>
      <c r="B4" s="62" t="s">
        <v>125</v>
      </c>
      <c r="C4" s="63" t="s">
        <v>161</v>
      </c>
      <c r="D4" s="47"/>
      <c r="E4" s="68" t="s">
        <v>24</v>
      </c>
      <c r="F4" s="68">
        <v>2</v>
      </c>
      <c r="G4" s="39">
        <v>2</v>
      </c>
      <c r="H4" s="39">
        <v>1</v>
      </c>
      <c r="I4" s="68">
        <f>Table32[[#This Row],[Incidents per Year]]*Table32[[#This Row],[Quantity per incident]]</f>
        <v>2</v>
      </c>
      <c r="J4" s="38">
        <f>D4*Table32[[#This Row],[Potential Quantity per year]]*3</f>
        <v>0</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row>
    <row r="5" spans="1:542" x14ac:dyDescent="0.35">
      <c r="A5" s="62" t="s">
        <v>33</v>
      </c>
      <c r="B5" s="62" t="s">
        <v>126</v>
      </c>
      <c r="C5" s="63">
        <v>1710</v>
      </c>
      <c r="D5" s="47"/>
      <c r="E5" s="68" t="s">
        <v>26</v>
      </c>
      <c r="F5" s="68">
        <v>0</v>
      </c>
      <c r="G5" s="39">
        <v>1</v>
      </c>
      <c r="H5" s="39">
        <v>50</v>
      </c>
      <c r="I5" s="68">
        <f>Table32[[#This Row],[Incidents per Year]]*Table32[[#This Row],[Quantity per incident]]</f>
        <v>50</v>
      </c>
      <c r="J5" s="38">
        <f>D5*Table32[[#This Row],[Potential Quantity per year]]*3</f>
        <v>0</v>
      </c>
    </row>
    <row r="6" spans="1:542" x14ac:dyDescent="0.35">
      <c r="A6" s="62" t="s">
        <v>34</v>
      </c>
      <c r="B6" s="62" t="s">
        <v>127</v>
      </c>
      <c r="C6" s="63">
        <v>1710</v>
      </c>
      <c r="D6" s="47"/>
      <c r="E6" s="68" t="s">
        <v>26</v>
      </c>
      <c r="F6" s="68">
        <v>1000</v>
      </c>
      <c r="G6" s="39">
        <v>1</v>
      </c>
      <c r="H6" s="39">
        <v>500</v>
      </c>
      <c r="I6" s="68">
        <f>Table32[[#This Row],[Incidents per Year]]*Table32[[#This Row],[Quantity per incident]]</f>
        <v>500</v>
      </c>
      <c r="J6" s="38">
        <f>D6*Table32[[#This Row],[Potential Quantity per year]]*3</f>
        <v>0</v>
      </c>
    </row>
    <row r="7" spans="1:542" s="37" customFormat="1" x14ac:dyDescent="0.35">
      <c r="A7" s="62" t="s">
        <v>35</v>
      </c>
      <c r="B7" s="62" t="s">
        <v>128</v>
      </c>
      <c r="C7" s="63">
        <v>1722</v>
      </c>
      <c r="D7" s="47"/>
      <c r="E7" s="68" t="s">
        <v>24</v>
      </c>
      <c r="F7" s="68">
        <v>0</v>
      </c>
      <c r="G7" s="39">
        <v>2</v>
      </c>
      <c r="H7" s="39">
        <v>1</v>
      </c>
      <c r="I7" s="68">
        <f>Table32[[#This Row],[Incidents per Year]]*Table32[[#This Row],[Quantity per incident]]</f>
        <v>2</v>
      </c>
      <c r="J7" s="38">
        <f>D7*Table32[[#This Row],[Potential Quantity per year]]*3</f>
        <v>0</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row>
    <row r="8" spans="1:542" s="37" customFormat="1" x14ac:dyDescent="0.35">
      <c r="A8" s="62" t="s">
        <v>36</v>
      </c>
      <c r="B8" s="62" t="s">
        <v>129</v>
      </c>
      <c r="C8" s="63">
        <v>1722</v>
      </c>
      <c r="D8" s="47"/>
      <c r="E8" s="68" t="s">
        <v>24</v>
      </c>
      <c r="F8" s="68">
        <v>1</v>
      </c>
      <c r="G8" s="39">
        <v>1</v>
      </c>
      <c r="H8" s="39">
        <v>1</v>
      </c>
      <c r="I8" s="68">
        <f>Table32[[#This Row],[Incidents per Year]]*Table32[[#This Row],[Quantity per incident]]</f>
        <v>1</v>
      </c>
      <c r="J8" s="38">
        <f>D8*Table32[[#This Row],[Potential Quantity per year]]*3</f>
        <v>0</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row>
    <row r="9" spans="1:542" s="37" customFormat="1" x14ac:dyDescent="0.35">
      <c r="A9" s="62" t="s">
        <v>37</v>
      </c>
      <c r="B9" s="62" t="s">
        <v>130</v>
      </c>
      <c r="C9" s="63">
        <v>1722</v>
      </c>
      <c r="D9" s="47"/>
      <c r="E9" s="68" t="s">
        <v>24</v>
      </c>
      <c r="F9" s="68">
        <v>0</v>
      </c>
      <c r="G9" s="39">
        <v>1</v>
      </c>
      <c r="H9" s="39">
        <v>1</v>
      </c>
      <c r="I9" s="68">
        <f>Table32[[#This Row],[Incidents per Year]]*Table32[[#This Row],[Quantity per incident]]</f>
        <v>1</v>
      </c>
      <c r="J9" s="38">
        <f>D9*Table32[[#This Row],[Potential Quantity per year]]*3</f>
        <v>0</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row>
    <row r="10" spans="1:542" s="37" customFormat="1" x14ac:dyDescent="0.35">
      <c r="A10" s="62" t="s">
        <v>38</v>
      </c>
      <c r="B10" s="62" t="s">
        <v>132</v>
      </c>
      <c r="C10" s="63">
        <v>1722</v>
      </c>
      <c r="D10" s="47"/>
      <c r="E10" s="68" t="s">
        <v>24</v>
      </c>
      <c r="F10" s="68">
        <v>2</v>
      </c>
      <c r="G10" s="39">
        <v>4</v>
      </c>
      <c r="H10" s="39">
        <v>2</v>
      </c>
      <c r="I10" s="68">
        <f>Table32[[#This Row],[Incidents per Year]]*Table32[[#This Row],[Quantity per incident]]</f>
        <v>8</v>
      </c>
      <c r="J10" s="38">
        <f>D10*Table32[[#This Row],[Potential Quantity per year]]*3</f>
        <v>0</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row>
    <row r="11" spans="1:542" x14ac:dyDescent="0.35">
      <c r="A11" s="62" t="s">
        <v>39</v>
      </c>
      <c r="B11" s="62" t="s">
        <v>133</v>
      </c>
      <c r="C11" s="63">
        <v>1722</v>
      </c>
      <c r="D11" s="47"/>
      <c r="E11" s="68" t="s">
        <v>24</v>
      </c>
      <c r="F11" s="68">
        <v>2</v>
      </c>
      <c r="G11" s="39">
        <v>2</v>
      </c>
      <c r="H11" s="39">
        <v>1</v>
      </c>
      <c r="I11" s="68">
        <f>Table32[[#This Row],[Incidents per Year]]*Table32[[#This Row],[Quantity per incident]]</f>
        <v>2</v>
      </c>
      <c r="J11" s="38">
        <f>D11*Table32[[#This Row],[Potential Quantity per year]]*3</f>
        <v>0</v>
      </c>
    </row>
    <row r="12" spans="1:542" s="37" customFormat="1" x14ac:dyDescent="0.35">
      <c r="A12" s="62" t="s">
        <v>40</v>
      </c>
      <c r="B12" s="62" t="s">
        <v>134</v>
      </c>
      <c r="C12" s="63">
        <v>1721</v>
      </c>
      <c r="D12" s="47"/>
      <c r="E12" s="68" t="s">
        <v>24</v>
      </c>
      <c r="F12" s="68">
        <v>2</v>
      </c>
      <c r="G12" s="39">
        <v>5</v>
      </c>
      <c r="H12" s="39">
        <v>1</v>
      </c>
      <c r="I12" s="68">
        <f>Table32[[#This Row],[Incidents per Year]]*Table32[[#This Row],[Quantity per incident]]</f>
        <v>5</v>
      </c>
      <c r="J12" s="38">
        <f>D12*Table32[[#This Row],[Potential Quantity per year]]*3</f>
        <v>0</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row>
    <row r="13" spans="1:542" x14ac:dyDescent="0.35">
      <c r="A13" s="62" t="s">
        <v>41</v>
      </c>
      <c r="B13" s="62" t="s">
        <v>135</v>
      </c>
      <c r="C13" s="63" t="s">
        <v>161</v>
      </c>
      <c r="D13" s="47"/>
      <c r="E13" s="68" t="s">
        <v>24</v>
      </c>
      <c r="F13" s="68">
        <v>0</v>
      </c>
      <c r="G13" s="39">
        <v>2</v>
      </c>
      <c r="H13" s="39">
        <v>1</v>
      </c>
      <c r="I13" s="68">
        <f>Table32[[#This Row],[Incidents per Year]]*Table32[[#This Row],[Quantity per incident]]</f>
        <v>2</v>
      </c>
      <c r="J13" s="38">
        <f>D13*Table32[[#This Row],[Potential Quantity per year]]*3</f>
        <v>0</v>
      </c>
    </row>
    <row r="14" spans="1:542" x14ac:dyDescent="0.35">
      <c r="A14" s="62" t="s">
        <v>167</v>
      </c>
      <c r="B14" s="62" t="s">
        <v>136</v>
      </c>
      <c r="C14" s="63" t="s">
        <v>161</v>
      </c>
      <c r="D14" s="47"/>
      <c r="E14" s="68" t="s">
        <v>24</v>
      </c>
      <c r="F14" s="68">
        <v>0</v>
      </c>
      <c r="G14" s="39">
        <v>2</v>
      </c>
      <c r="H14" s="39">
        <v>1</v>
      </c>
      <c r="I14" s="68">
        <f>Table32[[#This Row],[Incidents per Year]]*Table32[[#This Row],[Quantity per incident]]</f>
        <v>2</v>
      </c>
      <c r="J14" s="38">
        <f>D14*Table32[[#This Row],[Potential Quantity per year]]*3</f>
        <v>0</v>
      </c>
    </row>
    <row r="15" spans="1:542" s="37" customFormat="1" x14ac:dyDescent="0.35">
      <c r="A15" s="62" t="s">
        <v>42</v>
      </c>
      <c r="B15" s="62" t="s">
        <v>125</v>
      </c>
      <c r="C15" s="63" t="s">
        <v>161</v>
      </c>
      <c r="D15" s="47"/>
      <c r="E15" s="68" t="s">
        <v>24</v>
      </c>
      <c r="F15" s="68">
        <v>1</v>
      </c>
      <c r="G15" s="39">
        <v>1</v>
      </c>
      <c r="H15" s="39">
        <v>1</v>
      </c>
      <c r="I15" s="68">
        <f>Table32[[#This Row],[Incidents per Year]]*Table32[[#This Row],[Quantity per incident]]</f>
        <v>1</v>
      </c>
      <c r="J15" s="38">
        <f>D15*Table32[[#This Row],[Potential Quantity per year]]*3</f>
        <v>0</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row>
    <row r="16" spans="1:542" x14ac:dyDescent="0.35">
      <c r="A16" s="62" t="s">
        <v>43</v>
      </c>
      <c r="B16" s="62" t="s">
        <v>137</v>
      </c>
      <c r="C16" s="63" t="s">
        <v>161</v>
      </c>
      <c r="D16" s="47"/>
      <c r="E16" s="68" t="s">
        <v>24</v>
      </c>
      <c r="F16" s="68">
        <v>0</v>
      </c>
      <c r="G16" s="39">
        <v>6</v>
      </c>
      <c r="H16" s="39">
        <v>1</v>
      </c>
      <c r="I16" s="68">
        <f>Table32[[#This Row],[Incidents per Year]]*Table32[[#This Row],[Quantity per incident]]</f>
        <v>6</v>
      </c>
      <c r="J16" s="38">
        <f>D16*Table32[[#This Row],[Potential Quantity per year]]*3</f>
        <v>0</v>
      </c>
    </row>
    <row r="17" spans="1:542" x14ac:dyDescent="0.35">
      <c r="A17" s="62" t="s">
        <v>44</v>
      </c>
      <c r="B17" s="62" t="s">
        <v>138</v>
      </c>
      <c r="C17" s="63" t="s">
        <v>161</v>
      </c>
      <c r="D17" s="47"/>
      <c r="E17" s="68" t="s">
        <v>27</v>
      </c>
      <c r="F17" s="68">
        <v>0</v>
      </c>
      <c r="G17" s="39">
        <v>2</v>
      </c>
      <c r="H17" s="39">
        <v>1</v>
      </c>
      <c r="I17" s="68">
        <f>Table32[[#This Row],[Incidents per Year]]*Table32[[#This Row],[Quantity per incident]]</f>
        <v>2</v>
      </c>
      <c r="J17" s="38">
        <f>D17*Table32[[#This Row],[Potential Quantity per year]]*3</f>
        <v>0</v>
      </c>
    </row>
    <row r="18" spans="1:542" s="37" customFormat="1" x14ac:dyDescent="0.35">
      <c r="A18" s="62" t="s">
        <v>45</v>
      </c>
      <c r="B18" s="62" t="s">
        <v>125</v>
      </c>
      <c r="C18" s="63" t="s">
        <v>161</v>
      </c>
      <c r="D18" s="47"/>
      <c r="E18" s="68" t="s">
        <v>24</v>
      </c>
      <c r="F18" s="68">
        <v>0</v>
      </c>
      <c r="G18" s="39">
        <v>8</v>
      </c>
      <c r="H18" s="39">
        <v>1</v>
      </c>
      <c r="I18" s="68">
        <f>Table32[[#This Row],[Incidents per Year]]*Table32[[#This Row],[Quantity per incident]]</f>
        <v>8</v>
      </c>
      <c r="J18" s="38">
        <f>D18*Table32[[#This Row],[Potential Quantity per year]]*3</f>
        <v>0</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row>
    <row r="19" spans="1:542" s="37" customFormat="1" x14ac:dyDescent="0.35">
      <c r="A19" s="62" t="s">
        <v>46</v>
      </c>
      <c r="B19" s="62" t="s">
        <v>131</v>
      </c>
      <c r="C19" s="63" t="s">
        <v>161</v>
      </c>
      <c r="D19" s="47"/>
      <c r="E19" s="68" t="s">
        <v>24</v>
      </c>
      <c r="F19" s="68">
        <v>10</v>
      </c>
      <c r="G19" s="39">
        <v>8</v>
      </c>
      <c r="H19" s="39">
        <v>1</v>
      </c>
      <c r="I19" s="68">
        <f>Table32[[#This Row],[Incidents per Year]]*Table32[[#This Row],[Quantity per incident]]</f>
        <v>8</v>
      </c>
      <c r="J19" s="38">
        <f>D19*Table32[[#This Row],[Potential Quantity per year]]*3</f>
        <v>0</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row>
    <row r="20" spans="1:542" s="37" customFormat="1" x14ac:dyDescent="0.35">
      <c r="A20" s="62" t="s">
        <v>170</v>
      </c>
      <c r="B20" s="62" t="s">
        <v>131</v>
      </c>
      <c r="C20" s="63" t="s">
        <v>161</v>
      </c>
      <c r="D20" s="47"/>
      <c r="E20" s="68" t="s">
        <v>24</v>
      </c>
      <c r="F20" s="68">
        <v>3</v>
      </c>
      <c r="G20" s="39">
        <v>3</v>
      </c>
      <c r="H20" s="39">
        <v>1</v>
      </c>
      <c r="I20" s="68">
        <f>Table32[[#This Row],[Incidents per Year]]*Table32[[#This Row],[Quantity per incident]]</f>
        <v>3</v>
      </c>
      <c r="J20" s="38">
        <f>D20*Table32[[#This Row],[Potential Quantity per year]]*3</f>
        <v>0</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row>
    <row r="21" spans="1:542" s="37" customFormat="1" x14ac:dyDescent="0.35">
      <c r="A21" s="62" t="s">
        <v>232</v>
      </c>
      <c r="B21" s="62" t="s">
        <v>131</v>
      </c>
      <c r="C21" s="63" t="s">
        <v>161</v>
      </c>
      <c r="D21" s="47"/>
      <c r="E21" s="68" t="s">
        <v>24</v>
      </c>
      <c r="F21" s="68"/>
      <c r="G21" s="39">
        <v>1</v>
      </c>
      <c r="H21" s="39">
        <v>1</v>
      </c>
      <c r="I21" s="68">
        <f>Table32[[#This Row],[Incidents per Year]]*Table32[[#This Row],[Quantity per incident]]</f>
        <v>1</v>
      </c>
      <c r="J21" s="38">
        <f>D21*Table32[[#This Row],[Potential Quantity per year]]*3</f>
        <v>0</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row>
    <row r="22" spans="1:542" s="37" customFormat="1" x14ac:dyDescent="0.35">
      <c r="A22" s="62" t="s">
        <v>47</v>
      </c>
      <c r="B22" s="62" t="s">
        <v>139</v>
      </c>
      <c r="C22" s="63" t="s">
        <v>161</v>
      </c>
      <c r="D22" s="47"/>
      <c r="E22" s="68" t="s">
        <v>26</v>
      </c>
      <c r="F22" s="68">
        <v>500</v>
      </c>
      <c r="G22" s="39">
        <v>4</v>
      </c>
      <c r="H22" s="39">
        <v>300</v>
      </c>
      <c r="I22" s="68">
        <f>Table32[[#This Row],[Incidents per Year]]*Table32[[#This Row],[Quantity per incident]]</f>
        <v>1200</v>
      </c>
      <c r="J22" s="38">
        <f>D22*Table32[[#This Row],[Potential Quantity per year]]*3</f>
        <v>0</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row>
    <row r="23" spans="1:542" s="37" customFormat="1" x14ac:dyDescent="0.35">
      <c r="A23" s="62" t="s">
        <v>48</v>
      </c>
      <c r="B23" s="62" t="s">
        <v>139</v>
      </c>
      <c r="C23" s="63" t="s">
        <v>161</v>
      </c>
      <c r="D23" s="47"/>
      <c r="E23" s="68" t="s">
        <v>26</v>
      </c>
      <c r="F23" s="68">
        <v>0</v>
      </c>
      <c r="G23" s="39">
        <v>4</v>
      </c>
      <c r="H23" s="39">
        <v>300</v>
      </c>
      <c r="I23" s="68">
        <f>Table32[[#This Row],[Incidents per Year]]*Table32[[#This Row],[Quantity per incident]]</f>
        <v>1200</v>
      </c>
      <c r="J23" s="38">
        <f>D23*Table32[[#This Row],[Potential Quantity per year]]*3</f>
        <v>0</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row>
    <row r="24" spans="1:542" s="37" customFormat="1" x14ac:dyDescent="0.35">
      <c r="A24" s="62" t="s">
        <v>49</v>
      </c>
      <c r="B24" s="62" t="s">
        <v>139</v>
      </c>
      <c r="C24" s="63" t="s">
        <v>161</v>
      </c>
      <c r="D24" s="47"/>
      <c r="E24" s="68" t="s">
        <v>26</v>
      </c>
      <c r="F24" s="68">
        <v>500</v>
      </c>
      <c r="G24" s="39">
        <v>4</v>
      </c>
      <c r="H24" s="39">
        <v>300</v>
      </c>
      <c r="I24" s="68">
        <f>Table32[[#This Row],[Incidents per Year]]*Table32[[#This Row],[Quantity per incident]]</f>
        <v>1200</v>
      </c>
      <c r="J24" s="38">
        <f>D24*Table32[[#This Row],[Potential Quantity per year]]*3</f>
        <v>0</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row>
    <row r="25" spans="1:542" s="37" customFormat="1" x14ac:dyDescent="0.35">
      <c r="A25" s="62" t="s">
        <v>50</v>
      </c>
      <c r="B25" s="62" t="s">
        <v>131</v>
      </c>
      <c r="C25" s="63" t="s">
        <v>161</v>
      </c>
      <c r="D25" s="47"/>
      <c r="E25" s="68" t="s">
        <v>24</v>
      </c>
      <c r="F25" s="68">
        <v>20</v>
      </c>
      <c r="G25" s="39">
        <v>25</v>
      </c>
      <c r="H25" s="39">
        <v>1</v>
      </c>
      <c r="I25" s="68">
        <f>Table32[[#This Row],[Incidents per Year]]*Table32[[#This Row],[Quantity per incident]]</f>
        <v>25</v>
      </c>
      <c r="J25" s="38">
        <f>D25*Table32[[#This Row],[Potential Quantity per year]]*3</f>
        <v>0</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row>
    <row r="26" spans="1:542" s="37" customFormat="1" x14ac:dyDescent="0.35">
      <c r="A26" s="62" t="s">
        <v>51</v>
      </c>
      <c r="B26" s="62" t="s">
        <v>139</v>
      </c>
      <c r="C26" s="63" t="s">
        <v>161</v>
      </c>
      <c r="D26" s="47"/>
      <c r="E26" s="68" t="s">
        <v>26</v>
      </c>
      <c r="F26" s="68">
        <v>500</v>
      </c>
      <c r="G26" s="39">
        <v>5</v>
      </c>
      <c r="H26" s="39">
        <v>50</v>
      </c>
      <c r="I26" s="68">
        <f>Table32[[#This Row],[Incidents per Year]]*Table32[[#This Row],[Quantity per incident]]</f>
        <v>250</v>
      </c>
      <c r="J26" s="38">
        <f>D26*Table32[[#This Row],[Potential Quantity per year]]*3</f>
        <v>0</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row>
    <row r="27" spans="1:542" x14ac:dyDescent="0.35">
      <c r="A27" s="62" t="s">
        <v>52</v>
      </c>
      <c r="B27" s="62" t="s">
        <v>140</v>
      </c>
      <c r="C27" s="63">
        <v>1715</v>
      </c>
      <c r="D27" s="47"/>
      <c r="E27" s="68" t="s">
        <v>26</v>
      </c>
      <c r="F27" s="68">
        <v>500</v>
      </c>
      <c r="G27" s="39">
        <v>12</v>
      </c>
      <c r="H27" s="39">
        <v>3000</v>
      </c>
      <c r="I27" s="68">
        <f>Table32[[#This Row],[Incidents per Year]]*Table32[[#This Row],[Quantity per incident]]</f>
        <v>36000</v>
      </c>
      <c r="J27" s="38">
        <f>D27*Table32[[#This Row],[Potential Quantity per year]]*3</f>
        <v>0</v>
      </c>
    </row>
    <row r="28" spans="1:542" x14ac:dyDescent="0.35">
      <c r="A28" s="62" t="s">
        <v>53</v>
      </c>
      <c r="B28" s="62" t="s">
        <v>141</v>
      </c>
      <c r="C28" s="63">
        <v>1715</v>
      </c>
      <c r="D28" s="47"/>
      <c r="E28" s="68" t="s">
        <v>26</v>
      </c>
      <c r="F28" s="68">
        <v>0</v>
      </c>
      <c r="G28" s="39">
        <v>1</v>
      </c>
      <c r="H28" s="39">
        <v>1000</v>
      </c>
      <c r="I28" s="68">
        <f>Table32[[#This Row],[Incidents per Year]]*Table32[[#This Row],[Quantity per incident]]</f>
        <v>1000</v>
      </c>
      <c r="J28" s="38">
        <f>D28*Table32[[#This Row],[Potential Quantity per year]]*3</f>
        <v>0</v>
      </c>
    </row>
    <row r="29" spans="1:542" x14ac:dyDescent="0.35">
      <c r="A29" s="62" t="s">
        <v>54</v>
      </c>
      <c r="B29" s="62" t="s">
        <v>141</v>
      </c>
      <c r="C29" s="63">
        <v>1715</v>
      </c>
      <c r="D29" s="47"/>
      <c r="E29" s="68" t="s">
        <v>26</v>
      </c>
      <c r="F29" s="68">
        <v>5000</v>
      </c>
      <c r="G29" s="39">
        <v>8</v>
      </c>
      <c r="H29" s="39">
        <v>3000</v>
      </c>
      <c r="I29" s="68">
        <f>Table32[[#This Row],[Incidents per Year]]*Table32[[#This Row],[Quantity per incident]]</f>
        <v>24000</v>
      </c>
      <c r="J29" s="38">
        <f>D29*Table32[[#This Row],[Potential Quantity per year]]*3</f>
        <v>0</v>
      </c>
    </row>
    <row r="30" spans="1:542" x14ac:dyDescent="0.35">
      <c r="A30" s="62" t="s">
        <v>55</v>
      </c>
      <c r="B30" s="62" t="s">
        <v>141</v>
      </c>
      <c r="C30" s="63">
        <v>1715</v>
      </c>
      <c r="D30" s="47"/>
      <c r="E30" s="68" t="s">
        <v>26</v>
      </c>
      <c r="F30" s="68">
        <v>0</v>
      </c>
      <c r="G30" s="39">
        <v>2</v>
      </c>
      <c r="H30" s="39">
        <v>2000</v>
      </c>
      <c r="I30" s="68">
        <f>Table32[[#This Row],[Incidents per Year]]*Table32[[#This Row],[Quantity per incident]]</f>
        <v>4000</v>
      </c>
      <c r="J30" s="38">
        <f>D30*Table32[[#This Row],[Potential Quantity per year]]*3</f>
        <v>0</v>
      </c>
    </row>
    <row r="31" spans="1:542" x14ac:dyDescent="0.35">
      <c r="A31" s="62" t="s">
        <v>56</v>
      </c>
      <c r="B31" s="62" t="s">
        <v>142</v>
      </c>
      <c r="C31" s="63">
        <v>1715</v>
      </c>
      <c r="D31" s="47"/>
      <c r="E31" s="68" t="s">
        <v>26</v>
      </c>
      <c r="F31" s="68">
        <v>0</v>
      </c>
      <c r="G31" s="39">
        <v>1</v>
      </c>
      <c r="H31" s="39">
        <v>500</v>
      </c>
      <c r="I31" s="68">
        <f>Table32[[#This Row],[Incidents per Year]]*Table32[[#This Row],[Quantity per incident]]</f>
        <v>500</v>
      </c>
      <c r="J31" s="38">
        <f>D31*Table32[[#This Row],[Potential Quantity per year]]*3</f>
        <v>0</v>
      </c>
    </row>
    <row r="32" spans="1:542" x14ac:dyDescent="0.35">
      <c r="A32" s="62" t="s">
        <v>57</v>
      </c>
      <c r="B32" s="62" t="s">
        <v>142</v>
      </c>
      <c r="C32" s="63">
        <v>1715</v>
      </c>
      <c r="D32" s="47"/>
      <c r="E32" s="68" t="s">
        <v>26</v>
      </c>
      <c r="F32" s="68">
        <v>0</v>
      </c>
      <c r="G32" s="39">
        <v>1</v>
      </c>
      <c r="H32" s="39">
        <v>1500</v>
      </c>
      <c r="I32" s="68">
        <f>Table32[[#This Row],[Incidents per Year]]*Table32[[#This Row],[Quantity per incident]]</f>
        <v>1500</v>
      </c>
      <c r="J32" s="38">
        <f>D32*Table32[[#This Row],[Potential Quantity per year]]*3</f>
        <v>0</v>
      </c>
    </row>
    <row r="33" spans="1:542" x14ac:dyDescent="0.35">
      <c r="A33" s="62" t="s">
        <v>58</v>
      </c>
      <c r="B33" s="62" t="s">
        <v>142</v>
      </c>
      <c r="C33" s="63">
        <v>1715</v>
      </c>
      <c r="D33" s="47"/>
      <c r="E33" s="68" t="s">
        <v>26</v>
      </c>
      <c r="F33" s="68">
        <v>0</v>
      </c>
      <c r="G33" s="39">
        <v>1</v>
      </c>
      <c r="H33" s="39">
        <v>1000</v>
      </c>
      <c r="I33" s="68">
        <f>Table32[[#This Row],[Incidents per Year]]*Table32[[#This Row],[Quantity per incident]]</f>
        <v>1000</v>
      </c>
      <c r="J33" s="38">
        <f>D33*Table32[[#This Row],[Potential Quantity per year]]*3</f>
        <v>0</v>
      </c>
    </row>
    <row r="34" spans="1:542" x14ac:dyDescent="0.35">
      <c r="A34" s="62" t="s">
        <v>59</v>
      </c>
      <c r="B34" s="62" t="s">
        <v>143</v>
      </c>
      <c r="C34" s="63">
        <v>1715</v>
      </c>
      <c r="D34" s="47"/>
      <c r="E34" s="68" t="s">
        <v>26</v>
      </c>
      <c r="F34" s="68">
        <v>0</v>
      </c>
      <c r="G34" s="39">
        <v>1</v>
      </c>
      <c r="H34" s="39">
        <v>500</v>
      </c>
      <c r="I34" s="68">
        <f>Table32[[#This Row],[Incidents per Year]]*Table32[[#This Row],[Quantity per incident]]</f>
        <v>500</v>
      </c>
      <c r="J34" s="38">
        <f>D34*Table32[[#This Row],[Potential Quantity per year]]*3</f>
        <v>0</v>
      </c>
    </row>
    <row r="35" spans="1:542" x14ac:dyDescent="0.35">
      <c r="A35" s="62" t="s">
        <v>60</v>
      </c>
      <c r="B35" s="62" t="s">
        <v>143</v>
      </c>
      <c r="C35" s="63">
        <v>1715</v>
      </c>
      <c r="D35" s="47"/>
      <c r="E35" s="68" t="s">
        <v>26</v>
      </c>
      <c r="F35" s="68">
        <v>0</v>
      </c>
      <c r="G35" s="39">
        <v>3</v>
      </c>
      <c r="H35" s="39">
        <v>500</v>
      </c>
      <c r="I35" s="68">
        <f>Table32[[#This Row],[Incidents per Year]]*Table32[[#This Row],[Quantity per incident]]</f>
        <v>1500</v>
      </c>
      <c r="J35" s="38">
        <f>D35*Table32[[#This Row],[Potential Quantity per year]]*3</f>
        <v>0</v>
      </c>
    </row>
    <row r="36" spans="1:542" x14ac:dyDescent="0.35">
      <c r="A36" s="62" t="s">
        <v>165</v>
      </c>
      <c r="B36" s="62" t="s">
        <v>144</v>
      </c>
      <c r="C36" s="63">
        <v>1715</v>
      </c>
      <c r="D36" s="47"/>
      <c r="E36" s="68" t="s">
        <v>26</v>
      </c>
      <c r="F36" s="68">
        <v>0</v>
      </c>
      <c r="G36" s="39">
        <v>2</v>
      </c>
      <c r="H36" s="39">
        <v>1000</v>
      </c>
      <c r="I36" s="68">
        <f>Table32[[#This Row],[Incidents per Year]]*Table32[[#This Row],[Quantity per incident]]</f>
        <v>2000</v>
      </c>
      <c r="J36" s="38">
        <f>D36*Table32[[#This Row],[Potential Quantity per year]]*3</f>
        <v>0</v>
      </c>
    </row>
    <row r="37" spans="1:542" x14ac:dyDescent="0.35">
      <c r="A37" s="62" t="s">
        <v>163</v>
      </c>
      <c r="B37" s="62" t="s">
        <v>144</v>
      </c>
      <c r="C37" s="63">
        <v>1715</v>
      </c>
      <c r="D37" s="47"/>
      <c r="E37" s="68" t="s">
        <v>26</v>
      </c>
      <c r="F37" s="68">
        <v>0</v>
      </c>
      <c r="G37" s="39">
        <v>8</v>
      </c>
      <c r="H37" s="39">
        <v>3000</v>
      </c>
      <c r="I37" s="68">
        <f>Table32[[#This Row],[Incidents per Year]]*Table32[[#This Row],[Quantity per incident]]</f>
        <v>24000</v>
      </c>
      <c r="J37" s="38">
        <f>D37*Table32[[#This Row],[Potential Quantity per year]]*3</f>
        <v>0</v>
      </c>
    </row>
    <row r="38" spans="1:542" x14ac:dyDescent="0.35">
      <c r="A38" s="62" t="s">
        <v>164</v>
      </c>
      <c r="B38" s="62" t="s">
        <v>144</v>
      </c>
      <c r="C38" s="63">
        <v>1715</v>
      </c>
      <c r="D38" s="47"/>
      <c r="E38" s="68" t="s">
        <v>26</v>
      </c>
      <c r="F38" s="68">
        <v>0</v>
      </c>
      <c r="G38" s="39">
        <v>2</v>
      </c>
      <c r="H38" s="39">
        <v>2000</v>
      </c>
      <c r="I38" s="68">
        <f>Table32[[#This Row],[Incidents per Year]]*Table32[[#This Row],[Quantity per incident]]</f>
        <v>4000</v>
      </c>
      <c r="J38" s="38">
        <f>D38*Table32[[#This Row],[Potential Quantity per year]]*3</f>
        <v>0</v>
      </c>
    </row>
    <row r="39" spans="1:542" x14ac:dyDescent="0.35">
      <c r="A39" s="62" t="s">
        <v>166</v>
      </c>
      <c r="B39" s="62" t="s">
        <v>145</v>
      </c>
      <c r="C39" s="63">
        <v>1715</v>
      </c>
      <c r="D39" s="47"/>
      <c r="E39" s="68" t="s">
        <v>26</v>
      </c>
      <c r="F39" s="68">
        <v>0</v>
      </c>
      <c r="G39" s="39">
        <v>1</v>
      </c>
      <c r="H39" s="39">
        <v>400</v>
      </c>
      <c r="I39" s="68">
        <f>Table32[[#This Row],[Incidents per Year]]*Table32[[#This Row],[Quantity per incident]]</f>
        <v>400</v>
      </c>
      <c r="J39" s="38">
        <f>D39*Table32[[#This Row],[Potential Quantity per year]]*3</f>
        <v>0</v>
      </c>
    </row>
    <row r="40" spans="1:542" s="37" customFormat="1" x14ac:dyDescent="0.35">
      <c r="A40" s="62" t="s">
        <v>61</v>
      </c>
      <c r="B40" s="62" t="s">
        <v>146</v>
      </c>
      <c r="C40" s="63">
        <v>1730</v>
      </c>
      <c r="D40" s="47"/>
      <c r="E40" s="68" t="s">
        <v>26</v>
      </c>
      <c r="F40" s="68">
        <v>500</v>
      </c>
      <c r="G40" s="39">
        <v>2</v>
      </c>
      <c r="H40" s="39">
        <v>3000</v>
      </c>
      <c r="I40" s="68">
        <f>Table32[[#This Row],[Incidents per Year]]*Table32[[#This Row],[Quantity per incident]]</f>
        <v>6000</v>
      </c>
      <c r="J40" s="38">
        <f>D40*Table32[[#This Row],[Potential Quantity per year]]*3</f>
        <v>0</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row>
    <row r="41" spans="1:542" s="37" customFormat="1" x14ac:dyDescent="0.35">
      <c r="A41" s="62" t="s">
        <v>62</v>
      </c>
      <c r="B41" s="62" t="s">
        <v>146</v>
      </c>
      <c r="C41" s="63">
        <v>1730</v>
      </c>
      <c r="D41" s="47"/>
      <c r="E41" s="68" t="s">
        <v>26</v>
      </c>
      <c r="F41" s="68">
        <v>500</v>
      </c>
      <c r="G41" s="39">
        <v>4</v>
      </c>
      <c r="H41" s="39">
        <v>3000</v>
      </c>
      <c r="I41" s="68">
        <f>Table32[[#This Row],[Incidents per Year]]*Table32[[#This Row],[Quantity per incident]]</f>
        <v>12000</v>
      </c>
      <c r="J41" s="38">
        <f>D41*Table32[[#This Row],[Potential Quantity per year]]*3</f>
        <v>0</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row>
    <row r="42" spans="1:542" s="37" customFormat="1" x14ac:dyDescent="0.35">
      <c r="A42" s="62" t="s">
        <v>63</v>
      </c>
      <c r="B42" s="62" t="s">
        <v>146</v>
      </c>
      <c r="C42" s="63">
        <v>1730</v>
      </c>
      <c r="D42" s="47"/>
      <c r="E42" s="68" t="s">
        <v>26</v>
      </c>
      <c r="F42" s="68">
        <v>1000</v>
      </c>
      <c r="G42" s="39">
        <v>4</v>
      </c>
      <c r="H42" s="39">
        <v>3000</v>
      </c>
      <c r="I42" s="68">
        <f>Table32[[#This Row],[Incidents per Year]]*Table32[[#This Row],[Quantity per incident]]</f>
        <v>12000</v>
      </c>
      <c r="J42" s="38">
        <f>D42*Table32[[#This Row],[Potential Quantity per year]]*3</f>
        <v>0</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row>
    <row r="43" spans="1:542" s="37" customFormat="1" x14ac:dyDescent="0.35">
      <c r="A43" s="62" t="s">
        <v>64</v>
      </c>
      <c r="B43" s="62" t="s">
        <v>146</v>
      </c>
      <c r="C43" s="63">
        <v>1730</v>
      </c>
      <c r="D43" s="47"/>
      <c r="E43" s="68" t="s">
        <v>26</v>
      </c>
      <c r="F43" s="68">
        <v>1000</v>
      </c>
      <c r="G43" s="39">
        <v>8</v>
      </c>
      <c r="H43" s="39">
        <v>3000</v>
      </c>
      <c r="I43" s="68">
        <f>Table32[[#This Row],[Incidents per Year]]*Table32[[#This Row],[Quantity per incident]]</f>
        <v>24000</v>
      </c>
      <c r="J43" s="38">
        <f>D43*Table32[[#This Row],[Potential Quantity per year]]*3</f>
        <v>0</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row>
    <row r="44" spans="1:542" s="37" customFormat="1" x14ac:dyDescent="0.35">
      <c r="A44" s="62" t="s">
        <v>65</v>
      </c>
      <c r="B44" s="62" t="s">
        <v>146</v>
      </c>
      <c r="C44" s="63">
        <v>1730</v>
      </c>
      <c r="D44" s="47"/>
      <c r="E44" s="68" t="s">
        <v>26</v>
      </c>
      <c r="F44" s="68">
        <v>1000</v>
      </c>
      <c r="G44" s="39">
        <v>4</v>
      </c>
      <c r="H44" s="39">
        <v>3000</v>
      </c>
      <c r="I44" s="68">
        <f>Table32[[#This Row],[Incidents per Year]]*Table32[[#This Row],[Quantity per incident]]</f>
        <v>12000</v>
      </c>
      <c r="J44" s="38">
        <f>D44*Table32[[#This Row],[Potential Quantity per year]]*3</f>
        <v>0</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row>
    <row r="45" spans="1:542" s="37" customFormat="1" x14ac:dyDescent="0.35">
      <c r="A45" s="62" t="s">
        <v>66</v>
      </c>
      <c r="B45" s="62" t="s">
        <v>146</v>
      </c>
      <c r="C45" s="63">
        <v>1730</v>
      </c>
      <c r="D45" s="47"/>
      <c r="E45" s="68" t="s">
        <v>26</v>
      </c>
      <c r="F45" s="68">
        <v>5000</v>
      </c>
      <c r="G45" s="39">
        <v>8</v>
      </c>
      <c r="H45" s="39">
        <v>3000</v>
      </c>
      <c r="I45" s="68">
        <f>Table32[[#This Row],[Incidents per Year]]*Table32[[#This Row],[Quantity per incident]]</f>
        <v>24000</v>
      </c>
      <c r="J45" s="38">
        <f>D45*Table32[[#This Row],[Potential Quantity per year]]*3</f>
        <v>0</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row>
    <row r="46" spans="1:542" s="37" customFormat="1" x14ac:dyDescent="0.35">
      <c r="A46" s="62" t="s">
        <v>67</v>
      </c>
      <c r="B46" s="62" t="s">
        <v>146</v>
      </c>
      <c r="C46" s="63">
        <v>1730</v>
      </c>
      <c r="D46" s="47"/>
      <c r="E46" s="68" t="s">
        <v>26</v>
      </c>
      <c r="F46" s="68">
        <v>1000</v>
      </c>
      <c r="G46" s="39">
        <v>8</v>
      </c>
      <c r="H46" s="39">
        <v>3000</v>
      </c>
      <c r="I46" s="68">
        <f>Table32[[#This Row],[Incidents per Year]]*Table32[[#This Row],[Quantity per incident]]</f>
        <v>24000</v>
      </c>
      <c r="J46" s="38">
        <f>D46*Table32[[#This Row],[Potential Quantity per year]]*3</f>
        <v>0</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row>
    <row r="47" spans="1:542" s="37" customFormat="1" x14ac:dyDescent="0.35">
      <c r="A47" s="62" t="s">
        <v>68</v>
      </c>
      <c r="B47" s="62" t="s">
        <v>147</v>
      </c>
      <c r="C47" s="63">
        <v>1730</v>
      </c>
      <c r="D47" s="47"/>
      <c r="E47" s="68" t="s">
        <v>26</v>
      </c>
      <c r="F47" s="68">
        <v>500</v>
      </c>
      <c r="G47" s="39">
        <v>12</v>
      </c>
      <c r="H47" s="39">
        <v>500</v>
      </c>
      <c r="I47" s="68">
        <f>Table32[[#This Row],[Incidents per Year]]*Table32[[#This Row],[Quantity per incident]]</f>
        <v>6000</v>
      </c>
      <c r="J47" s="38">
        <f>D47*Table32[[#This Row],[Potential Quantity per year]]*3</f>
        <v>0</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row>
    <row r="48" spans="1:542" x14ac:dyDescent="0.35">
      <c r="A48" s="62" t="s">
        <v>69</v>
      </c>
      <c r="B48" s="62" t="s">
        <v>148</v>
      </c>
      <c r="C48" s="63">
        <v>1734</v>
      </c>
      <c r="D48" s="47"/>
      <c r="E48" s="68" t="s">
        <v>26</v>
      </c>
      <c r="F48" s="68">
        <v>0</v>
      </c>
      <c r="G48" s="39">
        <v>12</v>
      </c>
      <c r="H48" s="39">
        <v>1000</v>
      </c>
      <c r="I48" s="68">
        <f>Table32[[#This Row],[Incidents per Year]]*Table32[[#This Row],[Quantity per incident]]</f>
        <v>12000</v>
      </c>
      <c r="J48" s="38">
        <f>D48*Table32[[#This Row],[Potential Quantity per year]]*3</f>
        <v>0</v>
      </c>
    </row>
    <row r="49" spans="1:542" s="37" customFormat="1" x14ac:dyDescent="0.35">
      <c r="A49" s="62" t="s">
        <v>234</v>
      </c>
      <c r="B49" s="62" t="s">
        <v>233</v>
      </c>
      <c r="C49" s="63">
        <v>1738</v>
      </c>
      <c r="D49" s="47"/>
      <c r="E49" s="68" t="s">
        <v>26</v>
      </c>
      <c r="F49" s="68">
        <v>0</v>
      </c>
      <c r="G49" s="39">
        <v>12</v>
      </c>
      <c r="H49" s="39">
        <v>1000</v>
      </c>
      <c r="I49" s="68">
        <f>Table32[[#This Row],[Incidents per Year]]*Table32[[#This Row],[Quantity per incident]]</f>
        <v>12000</v>
      </c>
      <c r="J49" s="38">
        <f>D49*Table32[[#This Row],[Potential Quantity per year]]*3</f>
        <v>0</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row>
    <row r="50" spans="1:542" x14ac:dyDescent="0.35">
      <c r="A50" s="62" t="s">
        <v>70</v>
      </c>
      <c r="B50" s="62" t="s">
        <v>149</v>
      </c>
      <c r="C50" s="63">
        <v>1731</v>
      </c>
      <c r="D50" s="47"/>
      <c r="E50" s="68" t="s">
        <v>24</v>
      </c>
      <c r="F50" s="68">
        <v>2</v>
      </c>
      <c r="G50" s="39">
        <v>12</v>
      </c>
      <c r="H50" s="39">
        <v>1</v>
      </c>
      <c r="I50" s="68">
        <f>Table32[[#This Row],[Incidents per Year]]*Table32[[#This Row],[Quantity per incident]]</f>
        <v>12</v>
      </c>
      <c r="J50" s="38">
        <f>D50*Table32[[#This Row],[Potential Quantity per year]]*3</f>
        <v>0</v>
      </c>
    </row>
    <row r="51" spans="1:542" s="37" customFormat="1" x14ac:dyDescent="0.35">
      <c r="A51" s="62" t="s">
        <v>235</v>
      </c>
      <c r="B51" s="62" t="s">
        <v>237</v>
      </c>
      <c r="C51" s="63">
        <v>1731</v>
      </c>
      <c r="D51" s="47"/>
      <c r="E51" s="68" t="s">
        <v>24</v>
      </c>
      <c r="F51" s="68">
        <v>3</v>
      </c>
      <c r="G51" s="39">
        <v>24</v>
      </c>
      <c r="H51" s="39">
        <v>1</v>
      </c>
      <c r="I51" s="68">
        <f>Table32[[#This Row],[Incidents per Year]]*Table32[[#This Row],[Quantity per incident]]</f>
        <v>24</v>
      </c>
      <c r="J51" s="38">
        <f>D51*Table32[[#This Row],[Potential Quantity per year]]*3</f>
        <v>0</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row>
    <row r="52" spans="1:542" x14ac:dyDescent="0.35">
      <c r="A52" s="62" t="s">
        <v>236</v>
      </c>
      <c r="B52" s="62" t="s">
        <v>150</v>
      </c>
      <c r="C52" s="63">
        <v>1731</v>
      </c>
      <c r="D52" s="47"/>
      <c r="E52" s="68" t="s">
        <v>24</v>
      </c>
      <c r="F52" s="68">
        <v>0</v>
      </c>
      <c r="G52" s="39">
        <v>12</v>
      </c>
      <c r="H52" s="39">
        <v>1</v>
      </c>
      <c r="I52" s="68">
        <f>Table32[[#This Row],[Incidents per Year]]*Table32[[#This Row],[Quantity per incident]]</f>
        <v>12</v>
      </c>
      <c r="J52" s="38">
        <f>D52*Table32[[#This Row],[Potential Quantity per year]]*3</f>
        <v>0</v>
      </c>
    </row>
    <row r="53" spans="1:542" s="37" customFormat="1" x14ac:dyDescent="0.35">
      <c r="A53" s="62" t="s">
        <v>71</v>
      </c>
      <c r="B53" s="62" t="s">
        <v>151</v>
      </c>
      <c r="C53" s="63" t="s">
        <v>161</v>
      </c>
      <c r="D53" s="47"/>
      <c r="E53" s="68" t="s">
        <v>24</v>
      </c>
      <c r="F53" s="68">
        <v>0</v>
      </c>
      <c r="G53" s="39">
        <v>2</v>
      </c>
      <c r="H53" s="39">
        <v>1</v>
      </c>
      <c r="I53" s="68">
        <f>Table32[[#This Row],[Incidents per Year]]*Table32[[#This Row],[Quantity per incident]]</f>
        <v>2</v>
      </c>
      <c r="J53" s="38">
        <f>D53*Table32[[#This Row],[Potential Quantity per year]]*3</f>
        <v>0</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row>
    <row r="54" spans="1:542" s="37" customFormat="1" x14ac:dyDescent="0.35">
      <c r="A54" s="62" t="s">
        <v>72</v>
      </c>
      <c r="B54" s="62" t="s">
        <v>152</v>
      </c>
      <c r="C54" s="63" t="s">
        <v>161</v>
      </c>
      <c r="D54" s="47"/>
      <c r="E54" s="68" t="s">
        <v>24</v>
      </c>
      <c r="F54" s="68">
        <v>1</v>
      </c>
      <c r="G54" s="39">
        <v>2</v>
      </c>
      <c r="H54" s="39">
        <v>1</v>
      </c>
      <c r="I54" s="68">
        <f>Table32[[#This Row],[Incidents per Year]]*Table32[[#This Row],[Quantity per incident]]</f>
        <v>2</v>
      </c>
      <c r="J54" s="38">
        <f>D54*Table32[[#This Row],[Potential Quantity per year]]*3</f>
        <v>0</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row>
    <row r="55" spans="1:542" x14ac:dyDescent="0.35">
      <c r="A55" s="62" t="s">
        <v>73</v>
      </c>
      <c r="B55" s="62" t="s">
        <v>125</v>
      </c>
      <c r="C55" s="63" t="s">
        <v>161</v>
      </c>
      <c r="D55" s="47"/>
      <c r="E55" s="68" t="s">
        <v>24</v>
      </c>
      <c r="F55" s="68">
        <v>0</v>
      </c>
      <c r="G55" s="39">
        <v>12</v>
      </c>
      <c r="H55" s="39">
        <v>1</v>
      </c>
      <c r="I55" s="68">
        <f>Table32[[#This Row],[Incidents per Year]]*Table32[[#This Row],[Quantity per incident]]</f>
        <v>12</v>
      </c>
      <c r="J55" s="38">
        <f>D55*Table32[[#This Row],[Potential Quantity per year]]*3</f>
        <v>0</v>
      </c>
    </row>
    <row r="56" spans="1:542" x14ac:dyDescent="0.35">
      <c r="A56" s="62" t="s">
        <v>74</v>
      </c>
      <c r="B56" s="62" t="s">
        <v>125</v>
      </c>
      <c r="C56" s="63" t="s">
        <v>161</v>
      </c>
      <c r="D56" s="47"/>
      <c r="E56" s="68" t="s">
        <v>24</v>
      </c>
      <c r="F56" s="68">
        <v>0</v>
      </c>
      <c r="G56" s="39">
        <v>12</v>
      </c>
      <c r="H56" s="39">
        <v>144</v>
      </c>
      <c r="I56" s="68">
        <f>Table32[[#This Row],[Incidents per Year]]*Table32[[#This Row],[Quantity per incident]]</f>
        <v>1728</v>
      </c>
      <c r="J56" s="38">
        <f>D56*Table32[[#This Row],[Potential Quantity per year]]*3</f>
        <v>0</v>
      </c>
    </row>
    <row r="57" spans="1:542" s="36" customFormat="1" x14ac:dyDescent="0.35">
      <c r="A57" s="62" t="s">
        <v>75</v>
      </c>
      <c r="B57" s="62" t="s">
        <v>153</v>
      </c>
      <c r="C57" s="63">
        <v>1716</v>
      </c>
      <c r="D57" s="47"/>
      <c r="E57" s="68" t="s">
        <v>24</v>
      </c>
      <c r="F57" s="68">
        <v>2</v>
      </c>
      <c r="G57" s="39">
        <v>6</v>
      </c>
      <c r="H57" s="39">
        <v>1</v>
      </c>
      <c r="I57" s="68">
        <f>Table32[[#This Row],[Incidents per Year]]*Table32[[#This Row],[Quantity per incident]]</f>
        <v>6</v>
      </c>
      <c r="J57" s="38">
        <f>D57*Table32[[#This Row],[Potential Quantity per year]]*3</f>
        <v>0</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row>
    <row r="58" spans="1:542" s="36" customFormat="1" x14ac:dyDescent="0.35">
      <c r="A58" s="62" t="s">
        <v>76</v>
      </c>
      <c r="B58" s="62" t="s">
        <v>125</v>
      </c>
      <c r="C58" s="63" t="s">
        <v>161</v>
      </c>
      <c r="D58" s="47"/>
      <c r="E58" s="68" t="s">
        <v>24</v>
      </c>
      <c r="F58" s="68">
        <v>2</v>
      </c>
      <c r="G58" s="39">
        <v>6</v>
      </c>
      <c r="H58" s="39">
        <v>1</v>
      </c>
      <c r="I58" s="68">
        <f>Table32[[#This Row],[Incidents per Year]]*Table32[[#This Row],[Quantity per incident]]</f>
        <v>6</v>
      </c>
      <c r="J58" s="38">
        <f>D58*Table32[[#This Row],[Potential Quantity per year]]*3</f>
        <v>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row>
    <row r="59" spans="1:542" s="36" customFormat="1" x14ac:dyDescent="0.35">
      <c r="A59" s="62" t="s">
        <v>77</v>
      </c>
      <c r="B59" s="62" t="s">
        <v>154</v>
      </c>
      <c r="C59" s="63">
        <v>1716</v>
      </c>
      <c r="D59" s="47"/>
      <c r="E59" s="68" t="s">
        <v>24</v>
      </c>
      <c r="F59" s="68">
        <v>4</v>
      </c>
      <c r="G59" s="39">
        <v>6</v>
      </c>
      <c r="H59" s="39">
        <v>1</v>
      </c>
      <c r="I59" s="68">
        <f>Table32[[#This Row],[Incidents per Year]]*Table32[[#This Row],[Quantity per incident]]</f>
        <v>6</v>
      </c>
      <c r="J59" s="38">
        <f>D59*Table32[[#This Row],[Potential Quantity per year]]*3</f>
        <v>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row>
    <row r="60" spans="1:542" s="36" customFormat="1" x14ac:dyDescent="0.35">
      <c r="A60" s="62" t="s">
        <v>78</v>
      </c>
      <c r="B60" s="62" t="s">
        <v>125</v>
      </c>
      <c r="C60" s="63" t="s">
        <v>161</v>
      </c>
      <c r="D60" s="47"/>
      <c r="E60" s="68" t="s">
        <v>24</v>
      </c>
      <c r="F60" s="68">
        <v>4</v>
      </c>
      <c r="G60" s="39">
        <v>6</v>
      </c>
      <c r="H60" s="39">
        <v>1</v>
      </c>
      <c r="I60" s="68">
        <f>Table32[[#This Row],[Incidents per Year]]*Table32[[#This Row],[Quantity per incident]]</f>
        <v>6</v>
      </c>
      <c r="J60" s="38">
        <f>D60*Table32[[#This Row],[Potential Quantity per year]]*3</f>
        <v>0</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row>
    <row r="61" spans="1:542" s="36" customFormat="1" x14ac:dyDescent="0.35">
      <c r="A61" s="62" t="s">
        <v>79</v>
      </c>
      <c r="B61" s="62" t="s">
        <v>125</v>
      </c>
      <c r="C61" s="63" t="s">
        <v>161</v>
      </c>
      <c r="D61" s="47"/>
      <c r="E61" s="68" t="s">
        <v>24</v>
      </c>
      <c r="F61" s="68">
        <v>4</v>
      </c>
      <c r="G61" s="39">
        <v>24</v>
      </c>
      <c r="H61" s="39">
        <v>1</v>
      </c>
      <c r="I61" s="68">
        <f>Table32[[#This Row],[Incidents per Year]]*Table32[[#This Row],[Quantity per incident]]</f>
        <v>24</v>
      </c>
      <c r="J61" s="38">
        <f>D61*Table32[[#This Row],[Potential Quantity per year]]*3</f>
        <v>0</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row>
    <row r="62" spans="1:542" s="37" customFormat="1" x14ac:dyDescent="0.35">
      <c r="A62" s="62" t="s">
        <v>80</v>
      </c>
      <c r="B62" s="62" t="s">
        <v>125</v>
      </c>
      <c r="C62" s="63" t="s">
        <v>161</v>
      </c>
      <c r="D62" s="47"/>
      <c r="E62" s="68" t="s">
        <v>24</v>
      </c>
      <c r="F62" s="68">
        <v>4</v>
      </c>
      <c r="G62" s="39">
        <v>24</v>
      </c>
      <c r="H62" s="39">
        <v>1</v>
      </c>
      <c r="I62" s="68">
        <f>Table32[[#This Row],[Incidents per Year]]*Table32[[#This Row],[Quantity per incident]]</f>
        <v>24</v>
      </c>
      <c r="J62" s="38">
        <f>D62*Table32[[#This Row],[Potential Quantity per year]]*3</f>
        <v>0</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row>
    <row r="63" spans="1:542" x14ac:dyDescent="0.35">
      <c r="A63" s="62" t="s">
        <v>81</v>
      </c>
      <c r="B63" s="62" t="s">
        <v>125</v>
      </c>
      <c r="C63" s="63" t="s">
        <v>161</v>
      </c>
      <c r="D63" s="47"/>
      <c r="E63" s="68" t="s">
        <v>24</v>
      </c>
      <c r="F63" s="68">
        <v>0</v>
      </c>
      <c r="G63" s="39">
        <v>24</v>
      </c>
      <c r="H63" s="39">
        <v>1</v>
      </c>
      <c r="I63" s="68">
        <f>Table32[[#This Row],[Incidents per Year]]*Table32[[#This Row],[Quantity per incident]]</f>
        <v>24</v>
      </c>
      <c r="J63" s="38">
        <f>D63*Table32[[#This Row],[Potential Quantity per year]]*3</f>
        <v>0</v>
      </c>
    </row>
    <row r="64" spans="1:542" s="37" customFormat="1" x14ac:dyDescent="0.35">
      <c r="A64" s="62" t="s">
        <v>82</v>
      </c>
      <c r="B64" s="62" t="s">
        <v>125</v>
      </c>
      <c r="C64" s="63" t="s">
        <v>161</v>
      </c>
      <c r="D64" s="47"/>
      <c r="E64" s="68" t="s">
        <v>24</v>
      </c>
      <c r="F64" s="68">
        <v>0</v>
      </c>
      <c r="G64" s="39">
        <v>24</v>
      </c>
      <c r="H64" s="39">
        <v>1</v>
      </c>
      <c r="I64" s="68">
        <f>Table32[[#This Row],[Incidents per Year]]*Table32[[#This Row],[Quantity per incident]]</f>
        <v>24</v>
      </c>
      <c r="J64" s="38">
        <f>D64*Table32[[#This Row],[Potential Quantity per year]]*3</f>
        <v>0</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row>
    <row r="65" spans="1:542" s="37" customFormat="1" x14ac:dyDescent="0.35">
      <c r="A65" s="62" t="s">
        <v>83</v>
      </c>
      <c r="B65" s="62" t="s">
        <v>125</v>
      </c>
      <c r="C65" s="63" t="s">
        <v>161</v>
      </c>
      <c r="D65" s="47"/>
      <c r="E65" s="68" t="s">
        <v>24</v>
      </c>
      <c r="F65" s="68">
        <v>5</v>
      </c>
      <c r="G65" s="39">
        <v>24</v>
      </c>
      <c r="H65" s="39">
        <v>1</v>
      </c>
      <c r="I65" s="68">
        <f>Table32[[#This Row],[Incidents per Year]]*Table32[[#This Row],[Quantity per incident]]</f>
        <v>24</v>
      </c>
      <c r="J65" s="38">
        <f>D65*Table32[[#This Row],[Potential Quantity per year]]*3</f>
        <v>0</v>
      </c>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row>
    <row r="66" spans="1:542" s="37" customFormat="1" x14ac:dyDescent="0.35">
      <c r="A66" s="62" t="s">
        <v>84</v>
      </c>
      <c r="B66" s="62" t="s">
        <v>155</v>
      </c>
      <c r="C66" s="63">
        <v>1733</v>
      </c>
      <c r="D66" s="47"/>
      <c r="E66" s="68" t="s">
        <v>24</v>
      </c>
      <c r="F66" s="68">
        <v>5</v>
      </c>
      <c r="G66" s="39">
        <v>48</v>
      </c>
      <c r="H66" s="39">
        <v>1</v>
      </c>
      <c r="I66" s="68">
        <f>Table32[[#This Row],[Incidents per Year]]*Table32[[#This Row],[Quantity per incident]]</f>
        <v>48</v>
      </c>
      <c r="J66" s="38">
        <f>D66*Table32[[#This Row],[Potential Quantity per year]]*3</f>
        <v>0</v>
      </c>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row>
    <row r="67" spans="1:542" s="37" customFormat="1" x14ac:dyDescent="0.35">
      <c r="A67" s="62" t="s">
        <v>85</v>
      </c>
      <c r="B67" s="62" t="s">
        <v>125</v>
      </c>
      <c r="C67" s="63" t="s">
        <v>161</v>
      </c>
      <c r="D67" s="47"/>
      <c r="E67" s="68" t="s">
        <v>24</v>
      </c>
      <c r="F67" s="68">
        <v>5</v>
      </c>
      <c r="G67" s="39">
        <v>12</v>
      </c>
      <c r="H67" s="39">
        <v>1</v>
      </c>
      <c r="I67" s="68">
        <f>Table32[[#This Row],[Incidents per Year]]*Table32[[#This Row],[Quantity per incident]]</f>
        <v>12</v>
      </c>
      <c r="J67" s="38">
        <f>D67*Table32[[#This Row],[Potential Quantity per year]]*3</f>
        <v>0</v>
      </c>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row>
    <row r="68" spans="1:542" x14ac:dyDescent="0.35">
      <c r="A68" s="62" t="s">
        <v>86</v>
      </c>
      <c r="B68" s="62" t="s">
        <v>156</v>
      </c>
      <c r="C68" s="63">
        <v>1752</v>
      </c>
      <c r="D68" s="47"/>
      <c r="E68" s="68" t="s">
        <v>24</v>
      </c>
      <c r="F68" s="68">
        <v>0</v>
      </c>
      <c r="G68" s="39">
        <v>12</v>
      </c>
      <c r="H68" s="39">
        <v>1</v>
      </c>
      <c r="I68" s="68">
        <f>Table32[[#This Row],[Incidents per Year]]*Table32[[#This Row],[Quantity per incident]]</f>
        <v>12</v>
      </c>
      <c r="J68" s="38">
        <f>D68*Table32[[#This Row],[Potential Quantity per year]]*3</f>
        <v>0</v>
      </c>
    </row>
    <row r="69" spans="1:542" x14ac:dyDescent="0.35">
      <c r="A69" s="62" t="s">
        <v>87</v>
      </c>
      <c r="B69" s="62" t="s">
        <v>125</v>
      </c>
      <c r="C69" s="63" t="s">
        <v>161</v>
      </c>
      <c r="D69" s="47"/>
      <c r="E69" s="68" t="s">
        <v>24</v>
      </c>
      <c r="F69" s="68">
        <v>0</v>
      </c>
      <c r="G69" s="39">
        <v>1</v>
      </c>
      <c r="H69" s="39">
        <v>1</v>
      </c>
      <c r="I69" s="68">
        <f>Table32[[#This Row],[Incidents per Year]]*Table32[[#This Row],[Quantity per incident]]</f>
        <v>1</v>
      </c>
      <c r="J69" s="38">
        <f>D69*Table32[[#This Row],[Potential Quantity per year]]*3</f>
        <v>0</v>
      </c>
    </row>
    <row r="70" spans="1:542" s="37" customFormat="1" x14ac:dyDescent="0.35">
      <c r="A70" s="62" t="s">
        <v>88</v>
      </c>
      <c r="B70" s="62" t="s">
        <v>125</v>
      </c>
      <c r="C70" s="63" t="s">
        <v>161</v>
      </c>
      <c r="D70" s="47"/>
      <c r="E70" s="68" t="s">
        <v>24</v>
      </c>
      <c r="F70" s="68">
        <v>5</v>
      </c>
      <c r="G70" s="39">
        <v>24</v>
      </c>
      <c r="H70" s="39">
        <v>1</v>
      </c>
      <c r="I70" s="68">
        <f>Table32[[#This Row],[Incidents per Year]]*Table32[[#This Row],[Quantity per incident]]</f>
        <v>24</v>
      </c>
      <c r="J70" s="38">
        <f>D70*Table32[[#This Row],[Potential Quantity per year]]*3</f>
        <v>0</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row>
    <row r="71" spans="1:542" x14ac:dyDescent="0.35">
      <c r="A71" s="62" t="s">
        <v>89</v>
      </c>
      <c r="B71" s="62" t="s">
        <v>139</v>
      </c>
      <c r="C71" s="63" t="s">
        <v>161</v>
      </c>
      <c r="D71" s="47"/>
      <c r="E71" s="68" t="s">
        <v>26</v>
      </c>
      <c r="F71" s="68">
        <v>500</v>
      </c>
      <c r="G71" s="39">
        <v>12</v>
      </c>
      <c r="H71" s="39">
        <v>300</v>
      </c>
      <c r="I71" s="68">
        <f>Table32[[#This Row],[Incidents per Year]]*Table32[[#This Row],[Quantity per incident]]</f>
        <v>3600</v>
      </c>
      <c r="J71" s="38">
        <f>D71*Table32[[#This Row],[Potential Quantity per year]]*3</f>
        <v>0</v>
      </c>
    </row>
    <row r="72" spans="1:542" s="37" customFormat="1" x14ac:dyDescent="0.35">
      <c r="A72" s="62" t="s">
        <v>171</v>
      </c>
      <c r="B72" s="62" t="s">
        <v>125</v>
      </c>
      <c r="C72" s="63" t="s">
        <v>161</v>
      </c>
      <c r="D72" s="47"/>
      <c r="E72" s="68" t="s">
        <v>24</v>
      </c>
      <c r="F72" s="68">
        <v>2</v>
      </c>
      <c r="G72" s="39">
        <v>4</v>
      </c>
      <c r="H72" s="39">
        <v>1</v>
      </c>
      <c r="I72" s="68">
        <f>Table32[[#This Row],[Incidents per Year]]*Table32[[#This Row],[Quantity per incident]]</f>
        <v>4</v>
      </c>
      <c r="J72" s="38">
        <f>D72*Table32[[#This Row],[Potential Quantity per year]]*3</f>
        <v>0</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row>
    <row r="73" spans="1:542" x14ac:dyDescent="0.35">
      <c r="A73" s="62" t="s">
        <v>90</v>
      </c>
      <c r="B73" s="62" t="s">
        <v>125</v>
      </c>
      <c r="C73" s="63" t="s">
        <v>161</v>
      </c>
      <c r="D73" s="47"/>
      <c r="E73" s="68" t="s">
        <v>24</v>
      </c>
      <c r="F73" s="68">
        <v>2</v>
      </c>
      <c r="G73" s="39">
        <v>2</v>
      </c>
      <c r="H73" s="39">
        <v>1</v>
      </c>
      <c r="I73" s="68">
        <f>Table32[[#This Row],[Incidents per Year]]*Table32[[#This Row],[Quantity per incident]]</f>
        <v>2</v>
      </c>
      <c r="J73" s="38">
        <f>D73*Table32[[#This Row],[Potential Quantity per year]]*3</f>
        <v>0</v>
      </c>
    </row>
    <row r="74" spans="1:542" x14ac:dyDescent="0.35">
      <c r="A74" s="62" t="s">
        <v>91</v>
      </c>
      <c r="B74" s="62" t="s">
        <v>125</v>
      </c>
      <c r="C74" s="63" t="s">
        <v>161</v>
      </c>
      <c r="D74" s="47"/>
      <c r="E74" s="68" t="s">
        <v>24</v>
      </c>
      <c r="F74" s="68">
        <v>2</v>
      </c>
      <c r="G74" s="39">
        <v>1</v>
      </c>
      <c r="H74" s="39">
        <v>1</v>
      </c>
      <c r="I74" s="68">
        <f>Table32[[#This Row],[Incidents per Year]]*Table32[[#This Row],[Quantity per incident]]</f>
        <v>1</v>
      </c>
      <c r="J74" s="38">
        <f>D74*Table32[[#This Row],[Potential Quantity per year]]*3</f>
        <v>0</v>
      </c>
    </row>
    <row r="75" spans="1:542" s="37" customFormat="1" x14ac:dyDescent="0.35">
      <c r="A75" s="62" t="s">
        <v>92</v>
      </c>
      <c r="B75" s="62" t="s">
        <v>125</v>
      </c>
      <c r="C75" s="63" t="s">
        <v>161</v>
      </c>
      <c r="D75" s="47"/>
      <c r="E75" s="68" t="s">
        <v>24</v>
      </c>
      <c r="F75" s="68">
        <v>5</v>
      </c>
      <c r="G75" s="39">
        <v>6</v>
      </c>
      <c r="H75" s="39">
        <v>1</v>
      </c>
      <c r="I75" s="68">
        <f>Table32[[#This Row],[Incidents per Year]]*Table32[[#This Row],[Quantity per incident]]</f>
        <v>6</v>
      </c>
      <c r="J75" s="38">
        <f>D75*Table32[[#This Row],[Potential Quantity per year]]*3</f>
        <v>0</v>
      </c>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row>
    <row r="76" spans="1:542" s="37" customFormat="1" x14ac:dyDescent="0.35">
      <c r="A76" s="62" t="s">
        <v>238</v>
      </c>
      <c r="B76" s="62" t="s">
        <v>125</v>
      </c>
      <c r="C76" s="63" t="s">
        <v>161</v>
      </c>
      <c r="D76" s="47"/>
      <c r="E76" s="68" t="s">
        <v>24</v>
      </c>
      <c r="F76" s="68">
        <v>5</v>
      </c>
      <c r="G76" s="39">
        <v>30</v>
      </c>
      <c r="H76" s="39">
        <v>1</v>
      </c>
      <c r="I76" s="68">
        <f>Table32[[#This Row],[Incidents per Year]]*Table32[[#This Row],[Quantity per incident]]</f>
        <v>30</v>
      </c>
      <c r="J76" s="38">
        <f>D76*Table32[[#This Row],[Potential Quantity per year]]*3</f>
        <v>0</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row>
    <row r="77" spans="1:542" x14ac:dyDescent="0.35">
      <c r="A77" s="62" t="s">
        <v>93</v>
      </c>
      <c r="B77" s="62" t="s">
        <v>125</v>
      </c>
      <c r="C77" s="63" t="s">
        <v>161</v>
      </c>
      <c r="D77" s="47"/>
      <c r="E77" s="68" t="s">
        <v>24</v>
      </c>
      <c r="F77" s="68">
        <v>2</v>
      </c>
      <c r="G77" s="39">
        <v>6</v>
      </c>
      <c r="H77" s="39">
        <v>1</v>
      </c>
      <c r="I77" s="68">
        <f>Table32[[#This Row],[Incidents per Year]]*Table32[[#This Row],[Quantity per incident]]</f>
        <v>6</v>
      </c>
      <c r="J77" s="38">
        <f>D77*Table32[[#This Row],[Potential Quantity per year]]*3</f>
        <v>0</v>
      </c>
    </row>
    <row r="78" spans="1:542" s="37" customFormat="1" x14ac:dyDescent="0.35">
      <c r="A78" s="62" t="s">
        <v>94</v>
      </c>
      <c r="B78" s="62" t="s">
        <v>125</v>
      </c>
      <c r="C78" s="63" t="s">
        <v>161</v>
      </c>
      <c r="D78" s="47"/>
      <c r="E78" s="68" t="s">
        <v>24</v>
      </c>
      <c r="F78" s="68">
        <v>1</v>
      </c>
      <c r="G78" s="39">
        <v>6</v>
      </c>
      <c r="H78" s="39">
        <v>1</v>
      </c>
      <c r="I78" s="68">
        <f>Table32[[#This Row],[Incidents per Year]]*Table32[[#This Row],[Quantity per incident]]</f>
        <v>6</v>
      </c>
      <c r="J78" s="38">
        <f>D78*Table32[[#This Row],[Potential Quantity per year]]*3</f>
        <v>0</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row>
    <row r="79" spans="1:542" x14ac:dyDescent="0.35">
      <c r="A79" s="62" t="s">
        <v>95</v>
      </c>
      <c r="B79" s="62" t="s">
        <v>125</v>
      </c>
      <c r="C79" s="63" t="s">
        <v>161</v>
      </c>
      <c r="D79" s="47"/>
      <c r="E79" s="68" t="s">
        <v>24</v>
      </c>
      <c r="F79" s="68">
        <v>1</v>
      </c>
      <c r="G79" s="39">
        <v>1</v>
      </c>
      <c r="H79" s="39">
        <v>1</v>
      </c>
      <c r="I79" s="68">
        <f>Table32[[#This Row],[Incidents per Year]]*Table32[[#This Row],[Quantity per incident]]</f>
        <v>1</v>
      </c>
      <c r="J79" s="38">
        <f>D79*Table32[[#This Row],[Potential Quantity per year]]*3</f>
        <v>0</v>
      </c>
    </row>
    <row r="80" spans="1:542" s="37" customFormat="1" x14ac:dyDescent="0.35">
      <c r="A80" s="62" t="s">
        <v>173</v>
      </c>
      <c r="B80" s="62" t="s">
        <v>125</v>
      </c>
      <c r="C80" s="63" t="s">
        <v>161</v>
      </c>
      <c r="D80" s="47"/>
      <c r="E80" s="68" t="s">
        <v>24</v>
      </c>
      <c r="F80" s="68">
        <v>0</v>
      </c>
      <c r="G80" s="39">
        <v>0</v>
      </c>
      <c r="H80" s="39">
        <v>0</v>
      </c>
      <c r="I80" s="68">
        <f>Table32[[#This Row],[Incidents per Year]]*Table32[[#This Row],[Quantity per incident]]</f>
        <v>0</v>
      </c>
      <c r="J80" s="38">
        <f>D80*Table32[[#This Row],[Potential Quantity per year]]*3</f>
        <v>0</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row>
    <row r="81" spans="1:542" s="37" customFormat="1" x14ac:dyDescent="0.35">
      <c r="A81" s="62" t="s">
        <v>174</v>
      </c>
      <c r="B81" s="62" t="s">
        <v>125</v>
      </c>
      <c r="C81" s="63" t="s">
        <v>161</v>
      </c>
      <c r="D81" s="47"/>
      <c r="E81" s="68" t="s">
        <v>24</v>
      </c>
      <c r="F81" s="68">
        <v>0</v>
      </c>
      <c r="G81" s="39">
        <v>1</v>
      </c>
      <c r="H81" s="39">
        <v>1</v>
      </c>
      <c r="I81" s="68">
        <f>Table32[[#This Row],[Incidents per Year]]*Table32[[#This Row],[Quantity per incident]]</f>
        <v>1</v>
      </c>
      <c r="J81" s="38">
        <f>D81*Table32[[#This Row],[Potential Quantity per year]]*3</f>
        <v>0</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row>
    <row r="82" spans="1:542" s="37" customFormat="1" x14ac:dyDescent="0.35">
      <c r="A82" s="62" t="s">
        <v>175</v>
      </c>
      <c r="B82" s="62" t="s">
        <v>125</v>
      </c>
      <c r="C82" s="63" t="s">
        <v>161</v>
      </c>
      <c r="D82" s="47"/>
      <c r="E82" s="68" t="s">
        <v>24</v>
      </c>
      <c r="F82" s="68">
        <v>0</v>
      </c>
      <c r="G82" s="39">
        <v>0</v>
      </c>
      <c r="H82" s="39">
        <v>0</v>
      </c>
      <c r="I82" s="68">
        <f>Table32[[#This Row],[Incidents per Year]]*Table32[[#This Row],[Quantity per incident]]</f>
        <v>0</v>
      </c>
      <c r="J82" s="38">
        <f>D82*Table32[[#This Row],[Potential Quantity per year]]*3</f>
        <v>0</v>
      </c>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row>
    <row r="83" spans="1:542" s="37" customFormat="1" x14ac:dyDescent="0.35">
      <c r="A83" s="62" t="s">
        <v>176</v>
      </c>
      <c r="B83" s="62" t="s">
        <v>125</v>
      </c>
      <c r="C83" s="63" t="s">
        <v>161</v>
      </c>
      <c r="D83" s="47"/>
      <c r="E83" s="68" t="s">
        <v>24</v>
      </c>
      <c r="F83" s="68">
        <v>0</v>
      </c>
      <c r="G83" s="39">
        <v>3</v>
      </c>
      <c r="H83" s="39">
        <v>1</v>
      </c>
      <c r="I83" s="68">
        <f>Table32[[#This Row],[Incidents per Year]]*Table32[[#This Row],[Quantity per incident]]</f>
        <v>3</v>
      </c>
      <c r="J83" s="38">
        <f>D83*Table32[[#This Row],[Potential Quantity per year]]*3</f>
        <v>0</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row>
    <row r="84" spans="1:542" s="37" customFormat="1" x14ac:dyDescent="0.35">
      <c r="A84" s="62" t="s">
        <v>177</v>
      </c>
      <c r="B84" s="62" t="s">
        <v>125</v>
      </c>
      <c r="C84" s="63" t="s">
        <v>161</v>
      </c>
      <c r="D84" s="47"/>
      <c r="E84" s="68" t="s">
        <v>24</v>
      </c>
      <c r="F84" s="68">
        <v>0</v>
      </c>
      <c r="G84" s="39">
        <v>0</v>
      </c>
      <c r="H84" s="39">
        <v>0</v>
      </c>
      <c r="I84" s="68">
        <f>Table32[[#This Row],[Incidents per Year]]*Table32[[#This Row],[Quantity per incident]]</f>
        <v>0</v>
      </c>
      <c r="J84" s="38">
        <f>D84*Table32[[#This Row],[Potential Quantity per year]]*3</f>
        <v>0</v>
      </c>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row>
    <row r="85" spans="1:542" s="37" customFormat="1" x14ac:dyDescent="0.35">
      <c r="A85" s="62" t="s">
        <v>178</v>
      </c>
      <c r="B85" s="62" t="s">
        <v>125</v>
      </c>
      <c r="C85" s="63" t="s">
        <v>161</v>
      </c>
      <c r="D85" s="47"/>
      <c r="E85" s="68" t="s">
        <v>24</v>
      </c>
      <c r="F85" s="68">
        <v>0</v>
      </c>
      <c r="G85" s="39">
        <v>0</v>
      </c>
      <c r="H85" s="39">
        <v>0</v>
      </c>
      <c r="I85" s="68">
        <f>Table32[[#This Row],[Incidents per Year]]*Table32[[#This Row],[Quantity per incident]]</f>
        <v>0</v>
      </c>
      <c r="J85" s="38">
        <f>D85*Table32[[#This Row],[Potential Quantity per year]]*3</f>
        <v>0</v>
      </c>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row>
    <row r="86" spans="1:542" s="37" customFormat="1" x14ac:dyDescent="0.35">
      <c r="A86" s="62" t="s">
        <v>179</v>
      </c>
      <c r="B86" s="62" t="s">
        <v>125</v>
      </c>
      <c r="C86" s="63" t="s">
        <v>161</v>
      </c>
      <c r="D86" s="47"/>
      <c r="E86" s="68" t="s">
        <v>24</v>
      </c>
      <c r="F86" s="68">
        <v>0</v>
      </c>
      <c r="G86" s="39">
        <v>0</v>
      </c>
      <c r="H86" s="39">
        <v>0</v>
      </c>
      <c r="I86" s="68">
        <f>Table32[[#This Row],[Incidents per Year]]*Table32[[#This Row],[Quantity per incident]]</f>
        <v>0</v>
      </c>
      <c r="J86" s="38">
        <f>D86*Table32[[#This Row],[Potential Quantity per year]]*3</f>
        <v>0</v>
      </c>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row>
    <row r="87" spans="1:542" s="37" customFormat="1" x14ac:dyDescent="0.35">
      <c r="A87" s="62" t="s">
        <v>299</v>
      </c>
      <c r="B87" s="62" t="s">
        <v>125</v>
      </c>
      <c r="C87" s="63" t="s">
        <v>161</v>
      </c>
      <c r="D87" s="47"/>
      <c r="E87" s="68" t="s">
        <v>24</v>
      </c>
      <c r="F87" s="68">
        <v>0</v>
      </c>
      <c r="G87" s="39">
        <v>2</v>
      </c>
      <c r="H87" s="39">
        <v>1</v>
      </c>
      <c r="I87" s="68">
        <f>Table32[[#This Row],[Incidents per Year]]*Table32[[#This Row],[Quantity per incident]]</f>
        <v>2</v>
      </c>
      <c r="J87" s="38">
        <f>D87*Table32[[#This Row],[Potential Quantity per year]]*3</f>
        <v>0</v>
      </c>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row>
    <row r="88" spans="1:542" s="37" customFormat="1" x14ac:dyDescent="0.35">
      <c r="A88" s="62" t="s">
        <v>96</v>
      </c>
      <c r="B88" s="62" t="s">
        <v>125</v>
      </c>
      <c r="C88" s="63" t="s">
        <v>161</v>
      </c>
      <c r="D88" s="47"/>
      <c r="E88" s="68" t="s">
        <v>24</v>
      </c>
      <c r="F88" s="68">
        <v>2</v>
      </c>
      <c r="G88" s="39">
        <v>3</v>
      </c>
      <c r="H88" s="39">
        <v>1</v>
      </c>
      <c r="I88" s="68">
        <f>Table32[[#This Row],[Incidents per Year]]*Table32[[#This Row],[Quantity per incident]]</f>
        <v>3</v>
      </c>
      <c r="J88" s="38">
        <f>D88*Table32[[#This Row],[Potential Quantity per year]]*3</f>
        <v>0</v>
      </c>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row>
    <row r="89" spans="1:542" x14ac:dyDescent="0.35">
      <c r="A89" s="62" t="s">
        <v>239</v>
      </c>
      <c r="B89" s="62" t="s">
        <v>125</v>
      </c>
      <c r="C89" s="63" t="s">
        <v>161</v>
      </c>
      <c r="D89" s="47"/>
      <c r="E89" s="68" t="s">
        <v>24</v>
      </c>
      <c r="F89" s="68">
        <v>5</v>
      </c>
      <c r="G89" s="39">
        <v>24</v>
      </c>
      <c r="H89" s="39">
        <v>1</v>
      </c>
      <c r="I89" s="68">
        <f>Table32[[#This Row],[Incidents per Year]]*Table32[[#This Row],[Quantity per incident]]</f>
        <v>24</v>
      </c>
      <c r="J89" s="38">
        <f>D89*Table32[[#This Row],[Potential Quantity per year]]*3</f>
        <v>0</v>
      </c>
    </row>
    <row r="90" spans="1:542" x14ac:dyDescent="0.35">
      <c r="A90" s="62" t="s">
        <v>240</v>
      </c>
      <c r="B90" s="62" t="s">
        <v>125</v>
      </c>
      <c r="C90" s="63" t="s">
        <v>161</v>
      </c>
      <c r="D90" s="47"/>
      <c r="E90" s="68" t="s">
        <v>24</v>
      </c>
      <c r="F90" s="68"/>
      <c r="G90" s="39">
        <v>15</v>
      </c>
      <c r="H90" s="39">
        <v>1</v>
      </c>
      <c r="I90" s="68">
        <f>Table32[[#This Row],[Incidents per Year]]*Table32[[#This Row],[Quantity per incident]]</f>
        <v>15</v>
      </c>
      <c r="J90" s="38">
        <f>D90*Table32[[#This Row],[Potential Quantity per year]]*3</f>
        <v>0</v>
      </c>
    </row>
    <row r="91" spans="1:542" x14ac:dyDescent="0.35">
      <c r="A91" s="62" t="s">
        <v>241</v>
      </c>
      <c r="B91" s="62" t="s">
        <v>125</v>
      </c>
      <c r="C91" s="63" t="s">
        <v>161</v>
      </c>
      <c r="D91" s="47"/>
      <c r="E91" s="68" t="s">
        <v>24</v>
      </c>
      <c r="F91" s="68"/>
      <c r="G91" s="39">
        <v>15</v>
      </c>
      <c r="H91" s="39">
        <v>1</v>
      </c>
      <c r="I91" s="68">
        <f>Table32[[#This Row],[Incidents per Year]]*Table32[[#This Row],[Quantity per incident]]</f>
        <v>15</v>
      </c>
      <c r="J91" s="38">
        <f>D91*Table32[[#This Row],[Potential Quantity per year]]*3</f>
        <v>0</v>
      </c>
    </row>
    <row r="92" spans="1:542" x14ac:dyDescent="0.35">
      <c r="A92" s="62" t="s">
        <v>242</v>
      </c>
      <c r="B92" s="62" t="s">
        <v>125</v>
      </c>
      <c r="C92" s="63" t="s">
        <v>161</v>
      </c>
      <c r="D92" s="47"/>
      <c r="E92" s="68" t="s">
        <v>24</v>
      </c>
      <c r="F92" s="68"/>
      <c r="G92" s="39">
        <v>1</v>
      </c>
      <c r="H92" s="39">
        <v>1</v>
      </c>
      <c r="I92" s="68">
        <f>Table32[[#This Row],[Incidents per Year]]*Table32[[#This Row],[Quantity per incident]]</f>
        <v>1</v>
      </c>
      <c r="J92" s="38">
        <f>D92*Table32[[#This Row],[Potential Quantity per year]]*3</f>
        <v>0</v>
      </c>
    </row>
    <row r="93" spans="1:542" x14ac:dyDescent="0.35">
      <c r="A93" s="62" t="s">
        <v>97</v>
      </c>
      <c r="B93" s="62" t="s">
        <v>125</v>
      </c>
      <c r="C93" s="63" t="s">
        <v>161</v>
      </c>
      <c r="D93" s="47"/>
      <c r="E93" s="68" t="s">
        <v>24</v>
      </c>
      <c r="F93" s="68">
        <v>0</v>
      </c>
      <c r="G93" s="39">
        <v>3</v>
      </c>
      <c r="H93" s="39">
        <v>1</v>
      </c>
      <c r="I93" s="68">
        <f>Table32[[#This Row],[Incidents per Year]]*Table32[[#This Row],[Quantity per incident]]</f>
        <v>3</v>
      </c>
      <c r="J93" s="38">
        <f>D93*Table32[[#This Row],[Potential Quantity per year]]*3</f>
        <v>0</v>
      </c>
    </row>
    <row r="94" spans="1:542" x14ac:dyDescent="0.35">
      <c r="A94" s="62" t="s">
        <v>265</v>
      </c>
      <c r="B94" s="62" t="s">
        <v>125</v>
      </c>
      <c r="C94" s="63" t="s">
        <v>161</v>
      </c>
      <c r="D94" s="47"/>
      <c r="E94" s="68" t="s">
        <v>24</v>
      </c>
      <c r="F94" s="68">
        <v>0</v>
      </c>
      <c r="G94" s="39">
        <v>1</v>
      </c>
      <c r="H94" s="39">
        <v>1</v>
      </c>
      <c r="I94" s="68">
        <f>Table32[[#This Row],[Incidents per Year]]*Table32[[#This Row],[Quantity per incident]]</f>
        <v>1</v>
      </c>
      <c r="J94" s="38">
        <f>D94*Table32[[#This Row],[Potential Quantity per year]]*3</f>
        <v>0</v>
      </c>
    </row>
    <row r="95" spans="1:542" x14ac:dyDescent="0.35">
      <c r="A95" s="62" t="s">
        <v>243</v>
      </c>
      <c r="B95" s="62" t="s">
        <v>125</v>
      </c>
      <c r="C95" s="63" t="s">
        <v>161</v>
      </c>
      <c r="D95" s="47"/>
      <c r="E95" s="68" t="s">
        <v>24</v>
      </c>
      <c r="F95" s="68"/>
      <c r="G95" s="39">
        <v>1</v>
      </c>
      <c r="H95" s="39">
        <v>1</v>
      </c>
      <c r="I95" s="68">
        <f>Table32[[#This Row],[Incidents per Year]]*Table32[[#This Row],[Quantity per incident]]</f>
        <v>1</v>
      </c>
      <c r="J95" s="38">
        <f>D95*Table32[[#This Row],[Potential Quantity per year]]*3</f>
        <v>0</v>
      </c>
    </row>
    <row r="96" spans="1:542" x14ac:dyDescent="0.35">
      <c r="A96" s="62" t="s">
        <v>98</v>
      </c>
      <c r="B96" s="62" t="s">
        <v>125</v>
      </c>
      <c r="C96" s="63" t="s">
        <v>161</v>
      </c>
      <c r="D96" s="47"/>
      <c r="E96" s="68" t="s">
        <v>24</v>
      </c>
      <c r="F96" s="68">
        <v>0</v>
      </c>
      <c r="G96" s="39">
        <v>5</v>
      </c>
      <c r="H96" s="39">
        <v>1</v>
      </c>
      <c r="I96" s="68">
        <f>Table32[[#This Row],[Incidents per Year]]*Table32[[#This Row],[Quantity per incident]]</f>
        <v>5</v>
      </c>
      <c r="J96" s="38">
        <f>D96*Table32[[#This Row],[Potential Quantity per year]]*3</f>
        <v>0</v>
      </c>
    </row>
    <row r="97" spans="1:542" x14ac:dyDescent="0.35">
      <c r="A97" s="62" t="s">
        <v>99</v>
      </c>
      <c r="B97" s="62" t="s">
        <v>157</v>
      </c>
      <c r="C97" s="63" t="s">
        <v>161</v>
      </c>
      <c r="D97" s="47"/>
      <c r="E97" s="68" t="s">
        <v>27</v>
      </c>
      <c r="F97" s="68">
        <v>0</v>
      </c>
      <c r="G97" s="39">
        <v>3</v>
      </c>
      <c r="H97" s="39">
        <v>9</v>
      </c>
      <c r="I97" s="68">
        <f>Table32[[#This Row],[Incidents per Year]]*Table32[[#This Row],[Quantity per incident]]</f>
        <v>27</v>
      </c>
      <c r="J97" s="38">
        <f>D97*Table32[[#This Row],[Potential Quantity per year]]*3</f>
        <v>0</v>
      </c>
    </row>
    <row r="98" spans="1:542" x14ac:dyDescent="0.35">
      <c r="A98" s="62" t="s">
        <v>180</v>
      </c>
      <c r="B98" s="62" t="s">
        <v>125</v>
      </c>
      <c r="C98" s="63" t="s">
        <v>161</v>
      </c>
      <c r="D98" s="47"/>
      <c r="E98" s="68" t="s">
        <v>24</v>
      </c>
      <c r="F98" s="68">
        <v>1</v>
      </c>
      <c r="G98" s="39">
        <v>4</v>
      </c>
      <c r="H98" s="39">
        <v>1</v>
      </c>
      <c r="I98" s="68">
        <f>Table32[[#This Row],[Incidents per Year]]*Table32[[#This Row],[Quantity per incident]]</f>
        <v>4</v>
      </c>
      <c r="J98" s="38">
        <f>D98*Table32[[#This Row],[Potential Quantity per year]]*3</f>
        <v>0</v>
      </c>
    </row>
    <row r="99" spans="1:542" x14ac:dyDescent="0.35">
      <c r="A99" s="62" t="s">
        <v>181</v>
      </c>
      <c r="B99" s="62" t="s">
        <v>125</v>
      </c>
      <c r="C99" s="63" t="s">
        <v>161</v>
      </c>
      <c r="D99" s="47"/>
      <c r="E99" s="68" t="s">
        <v>24</v>
      </c>
      <c r="F99" s="68">
        <v>0</v>
      </c>
      <c r="G99" s="39">
        <v>4</v>
      </c>
      <c r="H99" s="39">
        <v>1</v>
      </c>
      <c r="I99" s="68">
        <f>Table32[[#This Row],[Incidents per Year]]*Table32[[#This Row],[Quantity per incident]]</f>
        <v>4</v>
      </c>
      <c r="J99" s="38">
        <f>D99*Table32[[#This Row],[Potential Quantity per year]]*3</f>
        <v>0</v>
      </c>
    </row>
    <row r="100" spans="1:542" x14ac:dyDescent="0.35">
      <c r="A100" s="62" t="s">
        <v>182</v>
      </c>
      <c r="B100" s="62" t="s">
        <v>125</v>
      </c>
      <c r="C100" s="63" t="s">
        <v>161</v>
      </c>
      <c r="D100" s="47"/>
      <c r="E100" s="68" t="s">
        <v>24</v>
      </c>
      <c r="F100" s="68">
        <v>2</v>
      </c>
      <c r="G100" s="39">
        <v>4</v>
      </c>
      <c r="H100" s="39">
        <v>1</v>
      </c>
      <c r="I100" s="68">
        <f>Table32[[#This Row],[Incidents per Year]]*Table32[[#This Row],[Quantity per incident]]</f>
        <v>4</v>
      </c>
      <c r="J100" s="38">
        <f>D100*Table32[[#This Row],[Potential Quantity per year]]*3</f>
        <v>0</v>
      </c>
    </row>
    <row r="101" spans="1:542" x14ac:dyDescent="0.35">
      <c r="A101" s="62" t="s">
        <v>244</v>
      </c>
      <c r="B101" s="62" t="s">
        <v>125</v>
      </c>
      <c r="C101" s="63" t="s">
        <v>161</v>
      </c>
      <c r="D101" s="47"/>
      <c r="E101" s="68" t="s">
        <v>24</v>
      </c>
      <c r="F101" s="68"/>
      <c r="G101" s="39">
        <v>4</v>
      </c>
      <c r="H101" s="39">
        <v>1</v>
      </c>
      <c r="I101" s="68">
        <f>Table32[[#This Row],[Incidents per Year]]*Table32[[#This Row],[Quantity per incident]]</f>
        <v>4</v>
      </c>
      <c r="J101" s="38">
        <f>D101*Table32[[#This Row],[Potential Quantity per year]]*3</f>
        <v>0</v>
      </c>
    </row>
    <row r="102" spans="1:542" x14ac:dyDescent="0.35">
      <c r="A102" s="62" t="s">
        <v>245</v>
      </c>
      <c r="B102" s="62" t="s">
        <v>125</v>
      </c>
      <c r="C102" s="63" t="s">
        <v>161</v>
      </c>
      <c r="D102" s="47"/>
      <c r="E102" s="68" t="s">
        <v>24</v>
      </c>
      <c r="F102" s="68"/>
      <c r="G102" s="39">
        <v>4</v>
      </c>
      <c r="H102" s="39">
        <v>1</v>
      </c>
      <c r="I102" s="68">
        <f>Table32[[#This Row],[Incidents per Year]]*Table32[[#This Row],[Quantity per incident]]</f>
        <v>4</v>
      </c>
      <c r="J102" s="38">
        <f>D102*Table32[[#This Row],[Potential Quantity per year]]*3</f>
        <v>0</v>
      </c>
    </row>
    <row r="103" spans="1:542" s="37" customFormat="1" x14ac:dyDescent="0.35">
      <c r="A103" s="62" t="s">
        <v>100</v>
      </c>
      <c r="B103" s="62" t="s">
        <v>125</v>
      </c>
      <c r="C103" s="63" t="s">
        <v>161</v>
      </c>
      <c r="D103" s="47"/>
      <c r="E103" s="68" t="s">
        <v>24</v>
      </c>
      <c r="F103" s="68">
        <v>0</v>
      </c>
      <c r="G103" s="39">
        <v>12</v>
      </c>
      <c r="H103" s="39">
        <v>1</v>
      </c>
      <c r="I103" s="68">
        <f>Table32[[#This Row],[Incidents per Year]]*Table32[[#This Row],[Quantity per incident]]</f>
        <v>12</v>
      </c>
      <c r="J103" s="38">
        <f>D103*Table32[[#This Row],[Potential Quantity per year]]*3</f>
        <v>0</v>
      </c>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row>
    <row r="104" spans="1:542" s="37" customFormat="1" x14ac:dyDescent="0.35">
      <c r="A104" s="62" t="s">
        <v>101</v>
      </c>
      <c r="B104" s="62" t="s">
        <v>125</v>
      </c>
      <c r="C104" s="63" t="s">
        <v>161</v>
      </c>
      <c r="D104" s="47"/>
      <c r="E104" s="68" t="s">
        <v>24</v>
      </c>
      <c r="F104" s="68">
        <v>0</v>
      </c>
      <c r="G104" s="39">
        <v>12</v>
      </c>
      <c r="H104" s="39">
        <v>1</v>
      </c>
      <c r="I104" s="68">
        <f>Table32[[#This Row],[Incidents per Year]]*Table32[[#This Row],[Quantity per incident]]</f>
        <v>12</v>
      </c>
      <c r="J104" s="38">
        <f>D104*Table32[[#This Row],[Potential Quantity per year]]*3</f>
        <v>0</v>
      </c>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row>
    <row r="105" spans="1:542" s="37" customFormat="1" x14ac:dyDescent="0.35">
      <c r="A105" s="62" t="s">
        <v>102</v>
      </c>
      <c r="B105" s="62" t="s">
        <v>125</v>
      </c>
      <c r="C105" s="63" t="s">
        <v>161</v>
      </c>
      <c r="D105" s="47"/>
      <c r="E105" s="68" t="s">
        <v>24</v>
      </c>
      <c r="F105" s="68">
        <v>0</v>
      </c>
      <c r="G105" s="39">
        <v>12</v>
      </c>
      <c r="H105" s="39">
        <v>1</v>
      </c>
      <c r="I105" s="68">
        <f>Table32[[#This Row],[Incidents per Year]]*Table32[[#This Row],[Quantity per incident]]</f>
        <v>12</v>
      </c>
      <c r="J105" s="38">
        <f>D105*Table32[[#This Row],[Potential Quantity per year]]*3</f>
        <v>0</v>
      </c>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row>
    <row r="106" spans="1:542" s="37" customFormat="1" x14ac:dyDescent="0.35">
      <c r="A106" s="62" t="s">
        <v>103</v>
      </c>
      <c r="B106" s="62" t="s">
        <v>125</v>
      </c>
      <c r="C106" s="63" t="s">
        <v>161</v>
      </c>
      <c r="D106" s="47"/>
      <c r="E106" s="68" t="s">
        <v>24</v>
      </c>
      <c r="F106" s="68">
        <v>0</v>
      </c>
      <c r="G106" s="39">
        <v>12</v>
      </c>
      <c r="H106" s="39">
        <v>1</v>
      </c>
      <c r="I106" s="68">
        <f>Table32[[#This Row],[Incidents per Year]]*Table32[[#This Row],[Quantity per incident]]</f>
        <v>12</v>
      </c>
      <c r="J106" s="38">
        <f>D106*Table32[[#This Row],[Potential Quantity per year]]*3</f>
        <v>0</v>
      </c>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row>
    <row r="107" spans="1:542" s="37" customFormat="1" x14ac:dyDescent="0.35">
      <c r="A107" s="62" t="s">
        <v>104</v>
      </c>
      <c r="B107" s="62" t="s">
        <v>125</v>
      </c>
      <c r="C107" s="63" t="s">
        <v>161</v>
      </c>
      <c r="D107" s="47"/>
      <c r="E107" s="68" t="s">
        <v>24</v>
      </c>
      <c r="F107" s="68">
        <v>0</v>
      </c>
      <c r="G107" s="39">
        <v>12</v>
      </c>
      <c r="H107" s="39">
        <v>1</v>
      </c>
      <c r="I107" s="68">
        <f>Table32[[#This Row],[Incidents per Year]]*Table32[[#This Row],[Quantity per incident]]</f>
        <v>12</v>
      </c>
      <c r="J107" s="38">
        <f>D107*Table32[[#This Row],[Potential Quantity per year]]*3</f>
        <v>0</v>
      </c>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row>
    <row r="108" spans="1:542" s="37" customFormat="1" x14ac:dyDescent="0.35">
      <c r="A108" s="62" t="s">
        <v>266</v>
      </c>
      <c r="B108" s="62" t="s">
        <v>125</v>
      </c>
      <c r="C108" s="63" t="s">
        <v>161</v>
      </c>
      <c r="D108" s="47"/>
      <c r="E108" s="68" t="s">
        <v>24</v>
      </c>
      <c r="F108" s="68">
        <v>0</v>
      </c>
      <c r="G108" s="39">
        <v>12</v>
      </c>
      <c r="H108" s="39">
        <v>1</v>
      </c>
      <c r="I108" s="68">
        <f>Table32[[#This Row],[Incidents per Year]]*Table32[[#This Row],[Quantity per incident]]</f>
        <v>12</v>
      </c>
      <c r="J108" s="38">
        <f>D108*Table32[[#This Row],[Potential Quantity per year]]*3</f>
        <v>0</v>
      </c>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row>
    <row r="109" spans="1:542" s="37" customFormat="1" x14ac:dyDescent="0.35">
      <c r="A109" s="62" t="s">
        <v>267</v>
      </c>
      <c r="B109" s="62" t="s">
        <v>125</v>
      </c>
      <c r="C109" s="63" t="s">
        <v>161</v>
      </c>
      <c r="D109" s="47"/>
      <c r="E109" s="68" t="s">
        <v>24</v>
      </c>
      <c r="F109" s="68">
        <v>0</v>
      </c>
      <c r="G109" s="39">
        <v>1</v>
      </c>
      <c r="H109" s="39">
        <v>1</v>
      </c>
      <c r="I109" s="68">
        <f>Table32[[#This Row],[Incidents per Year]]*Table32[[#This Row],[Quantity per incident]]</f>
        <v>1</v>
      </c>
      <c r="J109" s="38">
        <f>D109*Table32[[#This Row],[Potential Quantity per year]]*3</f>
        <v>0</v>
      </c>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row>
    <row r="110" spans="1:542" s="37" customFormat="1" x14ac:dyDescent="0.35">
      <c r="A110" s="62" t="s">
        <v>162</v>
      </c>
      <c r="B110" s="62" t="s">
        <v>125</v>
      </c>
      <c r="C110" s="63" t="s">
        <v>161</v>
      </c>
      <c r="D110" s="47"/>
      <c r="E110" s="68" t="s">
        <v>24</v>
      </c>
      <c r="F110" s="68">
        <v>0</v>
      </c>
      <c r="G110" s="39">
        <v>12</v>
      </c>
      <c r="H110" s="39">
        <v>1</v>
      </c>
      <c r="I110" s="68">
        <f>Table32[[#This Row],[Incidents per Year]]*Table32[[#This Row],[Quantity per incident]]</f>
        <v>12</v>
      </c>
      <c r="J110" s="38">
        <f>D110*Table32[[#This Row],[Potential Quantity per year]]*3</f>
        <v>0</v>
      </c>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row>
    <row r="111" spans="1:542" s="37" customFormat="1" x14ac:dyDescent="0.35">
      <c r="A111" s="62" t="s">
        <v>248</v>
      </c>
      <c r="B111" s="62" t="s">
        <v>158</v>
      </c>
      <c r="C111" s="63" t="s">
        <v>161</v>
      </c>
      <c r="D111" s="47"/>
      <c r="E111" s="68" t="s">
        <v>28</v>
      </c>
      <c r="F111" s="68">
        <v>0</v>
      </c>
      <c r="G111" s="39">
        <v>10</v>
      </c>
      <c r="H111" s="39">
        <v>1</v>
      </c>
      <c r="I111" s="68">
        <f>Table32[[#This Row],[Incidents per Year]]*Table32[[#This Row],[Quantity per incident]]</f>
        <v>10</v>
      </c>
      <c r="J111" s="38">
        <f>D111*Table32[[#This Row],[Potential Quantity per year]]*3</f>
        <v>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row>
    <row r="112" spans="1:542" s="37" customFormat="1" x14ac:dyDescent="0.35">
      <c r="A112" s="62" t="s">
        <v>249</v>
      </c>
      <c r="B112" s="62" t="s">
        <v>158</v>
      </c>
      <c r="C112" s="63" t="s">
        <v>161</v>
      </c>
      <c r="D112" s="47"/>
      <c r="E112" s="68" t="s">
        <v>26</v>
      </c>
      <c r="F112" s="68"/>
      <c r="G112" s="39">
        <v>1</v>
      </c>
      <c r="H112" s="39">
        <v>500</v>
      </c>
      <c r="I112" s="68">
        <f>Table32[[#This Row],[Incidents per Year]]*Table32[[#This Row],[Quantity per incident]]</f>
        <v>500</v>
      </c>
      <c r="J112" s="38">
        <f>D112*Table32[[#This Row],[Potential Quantity per year]]*3</f>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row>
    <row r="113" spans="1:542" s="37" customFormat="1" x14ac:dyDescent="0.35">
      <c r="A113" s="62" t="s">
        <v>105</v>
      </c>
      <c r="B113" s="62" t="s">
        <v>159</v>
      </c>
      <c r="C113" s="63">
        <v>1651</v>
      </c>
      <c r="D113" s="47"/>
      <c r="E113" s="68" t="s">
        <v>24</v>
      </c>
      <c r="F113" s="68">
        <v>0</v>
      </c>
      <c r="G113" s="39">
        <v>2</v>
      </c>
      <c r="H113" s="39">
        <v>1</v>
      </c>
      <c r="I113" s="68">
        <f>Table32[[#This Row],[Incidents per Year]]*Table32[[#This Row],[Quantity per incident]]</f>
        <v>2</v>
      </c>
      <c r="J113" s="38">
        <f>D113*Table32[[#This Row],[Potential Quantity per year]]*3</f>
        <v>0</v>
      </c>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row>
    <row r="114" spans="1:542" s="37" customFormat="1" x14ac:dyDescent="0.35">
      <c r="A114" s="62" t="s">
        <v>106</v>
      </c>
      <c r="B114" s="62" t="s">
        <v>159</v>
      </c>
      <c r="C114" s="63">
        <v>1651</v>
      </c>
      <c r="D114" s="47"/>
      <c r="E114" s="68" t="s">
        <v>24</v>
      </c>
      <c r="F114" s="68">
        <v>0</v>
      </c>
      <c r="G114" s="39">
        <v>2</v>
      </c>
      <c r="H114" s="39">
        <v>1</v>
      </c>
      <c r="I114" s="68">
        <f>Table32[[#This Row],[Incidents per Year]]*Table32[[#This Row],[Quantity per incident]]</f>
        <v>2</v>
      </c>
      <c r="J114" s="38">
        <f>D114*Table32[[#This Row],[Potential Quantity per year]]*3</f>
        <v>0</v>
      </c>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row>
    <row r="115" spans="1:542" s="37" customFormat="1" x14ac:dyDescent="0.35">
      <c r="A115" s="62" t="s">
        <v>107</v>
      </c>
      <c r="B115" s="62" t="s">
        <v>159</v>
      </c>
      <c r="C115" s="63">
        <v>1651</v>
      </c>
      <c r="D115" s="47"/>
      <c r="E115" s="68" t="s">
        <v>24</v>
      </c>
      <c r="F115" s="68">
        <v>0</v>
      </c>
      <c r="G115" s="39">
        <v>2</v>
      </c>
      <c r="H115" s="39">
        <v>1</v>
      </c>
      <c r="I115" s="68">
        <f>Table32[[#This Row],[Incidents per Year]]*Table32[[#This Row],[Quantity per incident]]</f>
        <v>2</v>
      </c>
      <c r="J115" s="38">
        <f>D115*Table32[[#This Row],[Potential Quantity per year]]*3</f>
        <v>0</v>
      </c>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row>
    <row r="116" spans="1:542" s="37" customFormat="1" x14ac:dyDescent="0.35">
      <c r="A116" s="62" t="s">
        <v>108</v>
      </c>
      <c r="B116" s="62" t="s">
        <v>159</v>
      </c>
      <c r="C116" s="63">
        <v>1651</v>
      </c>
      <c r="D116" s="47"/>
      <c r="E116" s="68" t="s">
        <v>24</v>
      </c>
      <c r="F116" s="68">
        <v>0</v>
      </c>
      <c r="G116" s="39">
        <v>2</v>
      </c>
      <c r="H116" s="39">
        <v>1</v>
      </c>
      <c r="I116" s="68">
        <f>Table32[[#This Row],[Incidents per Year]]*Table32[[#This Row],[Quantity per incident]]</f>
        <v>2</v>
      </c>
      <c r="J116" s="38">
        <f>D116*Table32[[#This Row],[Potential Quantity per year]]*3</f>
        <v>0</v>
      </c>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row>
    <row r="117" spans="1:542" s="37" customFormat="1" x14ac:dyDescent="0.35">
      <c r="A117" s="62" t="s">
        <v>246</v>
      </c>
      <c r="B117" s="62" t="s">
        <v>159</v>
      </c>
      <c r="C117" s="63">
        <v>1651</v>
      </c>
      <c r="D117" s="47"/>
      <c r="E117" s="68" t="s">
        <v>247</v>
      </c>
      <c r="F117" s="68"/>
      <c r="G117" s="39">
        <v>2</v>
      </c>
      <c r="H117" s="39">
        <v>1</v>
      </c>
      <c r="I117" s="68">
        <f>Table32[[#This Row],[Incidents per Year]]*Table32[[#This Row],[Quantity per incident]]</f>
        <v>2</v>
      </c>
      <c r="J117" s="38">
        <f>D117*Table32[[#This Row],[Potential Quantity per year]]*3</f>
        <v>0</v>
      </c>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row>
    <row r="118" spans="1:542" x14ac:dyDescent="0.35">
      <c r="A118" s="62" t="s">
        <v>109</v>
      </c>
      <c r="B118" s="62" t="s">
        <v>160</v>
      </c>
      <c r="C118" s="63" t="s">
        <v>161</v>
      </c>
      <c r="D118" s="47"/>
      <c r="E118" s="68" t="s">
        <v>24</v>
      </c>
      <c r="F118" s="68">
        <v>0</v>
      </c>
      <c r="G118" s="39">
        <v>30</v>
      </c>
      <c r="H118" s="39">
        <v>1</v>
      </c>
      <c r="I118" s="68">
        <f>Table32[[#This Row],[Incidents per Year]]*Table32[[#This Row],[Quantity per incident]]</f>
        <v>30</v>
      </c>
      <c r="J118" s="38">
        <f>D118*Table32[[#This Row],[Potential Quantity per year]]*3</f>
        <v>0</v>
      </c>
    </row>
    <row r="119" spans="1:542" x14ac:dyDescent="0.35">
      <c r="A119" s="62" t="s">
        <v>110</v>
      </c>
      <c r="B119" s="62" t="s">
        <v>160</v>
      </c>
      <c r="C119" s="63" t="s">
        <v>161</v>
      </c>
      <c r="D119" s="47"/>
      <c r="E119" s="68" t="s">
        <v>24</v>
      </c>
      <c r="F119" s="68">
        <v>0</v>
      </c>
      <c r="G119" s="39">
        <v>30</v>
      </c>
      <c r="H119" s="39">
        <v>1</v>
      </c>
      <c r="I119" s="68">
        <f>Table32[[#This Row],[Incidents per Year]]*Table32[[#This Row],[Quantity per incident]]</f>
        <v>30</v>
      </c>
      <c r="J119" s="38">
        <f>D119*Table32[[#This Row],[Potential Quantity per year]]*3</f>
        <v>0</v>
      </c>
    </row>
    <row r="120" spans="1:542" x14ac:dyDescent="0.35">
      <c r="A120" s="62" t="s">
        <v>263</v>
      </c>
      <c r="B120" s="62" t="s">
        <v>160</v>
      </c>
      <c r="C120" s="63" t="s">
        <v>161</v>
      </c>
      <c r="D120" s="47"/>
      <c r="E120" s="68" t="s">
        <v>24</v>
      </c>
      <c r="F120" s="68"/>
      <c r="G120" s="39">
        <v>1</v>
      </c>
      <c r="H120" s="39">
        <v>1</v>
      </c>
      <c r="I120" s="68">
        <f>Table32[[#This Row],[Incidents per Year]]*Table32[[#This Row],[Quantity per incident]]</f>
        <v>1</v>
      </c>
      <c r="J120" s="38">
        <f>D120*Table32[[#This Row],[Potential Quantity per year]]*3</f>
        <v>0</v>
      </c>
    </row>
    <row r="121" spans="1:542" x14ac:dyDescent="0.35">
      <c r="A121" s="62" t="s">
        <v>264</v>
      </c>
      <c r="B121" s="62" t="s">
        <v>160</v>
      </c>
      <c r="C121" s="63" t="s">
        <v>161</v>
      </c>
      <c r="D121" s="47"/>
      <c r="E121" s="68" t="s">
        <v>24</v>
      </c>
      <c r="F121" s="68"/>
      <c r="G121" s="39">
        <v>1</v>
      </c>
      <c r="H121" s="39">
        <v>1</v>
      </c>
      <c r="I121" s="68">
        <f>Table32[[#This Row],[Incidents per Year]]*Table32[[#This Row],[Quantity per incident]]</f>
        <v>1</v>
      </c>
      <c r="J121" s="38">
        <f>D121*Table32[[#This Row],[Potential Quantity per year]]*3</f>
        <v>0</v>
      </c>
    </row>
    <row r="122" spans="1:542" s="37" customFormat="1" x14ac:dyDescent="0.35">
      <c r="A122" s="62" t="s">
        <v>111</v>
      </c>
      <c r="B122" s="62" t="s">
        <v>125</v>
      </c>
      <c r="C122" s="63" t="s">
        <v>161</v>
      </c>
      <c r="D122" s="47"/>
      <c r="E122" s="68" t="s">
        <v>24</v>
      </c>
      <c r="F122" s="68">
        <v>1</v>
      </c>
      <c r="G122" s="39">
        <v>1</v>
      </c>
      <c r="H122" s="39">
        <v>1</v>
      </c>
      <c r="I122" s="68">
        <f>Table32[[#This Row],[Incidents per Year]]*Table32[[#This Row],[Quantity per incident]]</f>
        <v>1</v>
      </c>
      <c r="J122" s="38">
        <f>D122*Table32[[#This Row],[Potential Quantity per year]]*3</f>
        <v>0</v>
      </c>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row>
    <row r="123" spans="1:542" s="37" customFormat="1" x14ac:dyDescent="0.35">
      <c r="A123" s="62" t="s">
        <v>112</v>
      </c>
      <c r="B123" s="62" t="s">
        <v>125</v>
      </c>
      <c r="C123" s="63" t="s">
        <v>161</v>
      </c>
      <c r="D123" s="47"/>
      <c r="E123" s="68" t="s">
        <v>24</v>
      </c>
      <c r="F123" s="68">
        <v>1</v>
      </c>
      <c r="G123" s="39">
        <v>1</v>
      </c>
      <c r="H123" s="39">
        <v>1</v>
      </c>
      <c r="I123" s="68">
        <f>Table32[[#This Row],[Incidents per Year]]*Table32[[#This Row],[Quantity per incident]]</f>
        <v>1</v>
      </c>
      <c r="J123" s="38">
        <f>D123*Table32[[#This Row],[Potential Quantity per year]]*3</f>
        <v>0</v>
      </c>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row>
    <row r="124" spans="1:542" s="37" customFormat="1" x14ac:dyDescent="0.35">
      <c r="A124" s="62" t="s">
        <v>113</v>
      </c>
      <c r="B124" s="62" t="s">
        <v>125</v>
      </c>
      <c r="C124" s="63" t="s">
        <v>161</v>
      </c>
      <c r="D124" s="47"/>
      <c r="E124" s="68" t="s">
        <v>24</v>
      </c>
      <c r="F124" s="68">
        <v>2</v>
      </c>
      <c r="G124" s="39">
        <v>1</v>
      </c>
      <c r="H124" s="39">
        <v>1</v>
      </c>
      <c r="I124" s="68">
        <f>Table32[[#This Row],[Incidents per Year]]*Table32[[#This Row],[Quantity per incident]]</f>
        <v>1</v>
      </c>
      <c r="J124" s="38">
        <f>D124*Table32[[#This Row],[Potential Quantity per year]]*3</f>
        <v>0</v>
      </c>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row>
    <row r="125" spans="1:542" s="37" customFormat="1" x14ac:dyDescent="0.35">
      <c r="A125" s="62" t="s">
        <v>114</v>
      </c>
      <c r="B125" s="62" t="s">
        <v>125</v>
      </c>
      <c r="C125" s="63" t="s">
        <v>161</v>
      </c>
      <c r="D125" s="47"/>
      <c r="E125" s="68" t="s">
        <v>24</v>
      </c>
      <c r="F125" s="68">
        <v>2</v>
      </c>
      <c r="G125" s="39">
        <v>1</v>
      </c>
      <c r="H125" s="39">
        <v>1</v>
      </c>
      <c r="I125" s="68">
        <f>Table32[[#This Row],[Incidents per Year]]*Table32[[#This Row],[Quantity per incident]]</f>
        <v>1</v>
      </c>
      <c r="J125" s="38">
        <f>D125*Table32[[#This Row],[Potential Quantity per year]]*3</f>
        <v>0</v>
      </c>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row>
    <row r="126" spans="1:542" s="37" customFormat="1" x14ac:dyDescent="0.35">
      <c r="A126" s="62" t="s">
        <v>115</v>
      </c>
      <c r="B126" s="62" t="s">
        <v>139</v>
      </c>
      <c r="C126" s="63" t="s">
        <v>161</v>
      </c>
      <c r="D126" s="47"/>
      <c r="E126" s="68" t="s">
        <v>26</v>
      </c>
      <c r="F126" s="68">
        <v>0</v>
      </c>
      <c r="G126" s="39">
        <v>1</v>
      </c>
      <c r="H126" s="39">
        <v>50</v>
      </c>
      <c r="I126" s="68">
        <f>Table32[[#This Row],[Incidents per Year]]*Table32[[#This Row],[Quantity per incident]]</f>
        <v>50</v>
      </c>
      <c r="J126" s="38">
        <f>D126*Table32[[#This Row],[Potential Quantity per year]]*3</f>
        <v>0</v>
      </c>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row>
    <row r="127" spans="1:542" s="37" customFormat="1" x14ac:dyDescent="0.35">
      <c r="A127" s="62" t="s">
        <v>116</v>
      </c>
      <c r="B127" s="62" t="s">
        <v>139</v>
      </c>
      <c r="C127" s="63" t="s">
        <v>161</v>
      </c>
      <c r="D127" s="47"/>
      <c r="E127" s="68" t="s">
        <v>26</v>
      </c>
      <c r="F127" s="68">
        <v>250</v>
      </c>
      <c r="G127" s="39">
        <v>1</v>
      </c>
      <c r="H127" s="39">
        <v>250</v>
      </c>
      <c r="I127" s="68">
        <f>Table32[[#This Row],[Incidents per Year]]*Table32[[#This Row],[Quantity per incident]]</f>
        <v>250</v>
      </c>
      <c r="J127" s="38">
        <f>D127*Table32[[#This Row],[Potential Quantity per year]]*3</f>
        <v>0</v>
      </c>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row>
    <row r="128" spans="1:542" s="37" customFormat="1" x14ac:dyDescent="0.35">
      <c r="A128" s="62" t="s">
        <v>117</v>
      </c>
      <c r="B128" s="62" t="s">
        <v>125</v>
      </c>
      <c r="C128" s="63" t="s">
        <v>161</v>
      </c>
      <c r="D128" s="47"/>
      <c r="E128" s="68" t="s">
        <v>24</v>
      </c>
      <c r="F128" s="68">
        <v>2</v>
      </c>
      <c r="G128" s="39">
        <v>1</v>
      </c>
      <c r="H128" s="39">
        <v>1</v>
      </c>
      <c r="I128" s="68">
        <f>Table32[[#This Row],[Incidents per Year]]*Table32[[#This Row],[Quantity per incident]]</f>
        <v>1</v>
      </c>
      <c r="J128" s="38">
        <f>D128*Table32[[#This Row],[Potential Quantity per year]]*3</f>
        <v>0</v>
      </c>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row>
    <row r="129" spans="1:542" s="37" customFormat="1" x14ac:dyDescent="0.35">
      <c r="A129" s="62" t="s">
        <v>118</v>
      </c>
      <c r="B129" s="62" t="s">
        <v>125</v>
      </c>
      <c r="C129" s="63" t="s">
        <v>161</v>
      </c>
      <c r="D129" s="47"/>
      <c r="E129" s="68" t="s">
        <v>24</v>
      </c>
      <c r="F129" s="68">
        <v>1</v>
      </c>
      <c r="G129" s="39">
        <v>1</v>
      </c>
      <c r="H129" s="39">
        <v>1</v>
      </c>
      <c r="I129" s="68">
        <f>Table32[[#This Row],[Incidents per Year]]*Table32[[#This Row],[Quantity per incident]]</f>
        <v>1</v>
      </c>
      <c r="J129" s="38">
        <f>D129*Table32[[#This Row],[Potential Quantity per year]]*3</f>
        <v>0</v>
      </c>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c r="RQ129" s="2"/>
      <c r="RR129" s="2"/>
      <c r="RS129" s="2"/>
      <c r="RT129" s="2"/>
      <c r="RU129" s="2"/>
      <c r="RV129" s="2"/>
      <c r="RW129" s="2"/>
      <c r="RX129" s="2"/>
      <c r="RY129" s="2"/>
      <c r="RZ129" s="2"/>
      <c r="SA129" s="2"/>
      <c r="SB129" s="2"/>
      <c r="SC129" s="2"/>
      <c r="SD129" s="2"/>
      <c r="SE129" s="2"/>
      <c r="SF129" s="2"/>
      <c r="SG129" s="2"/>
      <c r="SH129" s="2"/>
      <c r="SI129" s="2"/>
      <c r="SJ129" s="2"/>
      <c r="SK129" s="2"/>
      <c r="SL129" s="2"/>
      <c r="SM129" s="2"/>
      <c r="SN129" s="2"/>
      <c r="SO129" s="2"/>
      <c r="SP129" s="2"/>
      <c r="SQ129" s="2"/>
      <c r="SR129" s="2"/>
      <c r="SS129" s="2"/>
      <c r="ST129" s="2"/>
      <c r="SU129" s="2"/>
      <c r="SV129" s="2"/>
      <c r="SW129" s="2"/>
      <c r="SX129" s="2"/>
      <c r="SY129" s="2"/>
      <c r="SZ129" s="2"/>
      <c r="TA129" s="2"/>
      <c r="TB129" s="2"/>
      <c r="TC129" s="2"/>
      <c r="TD129" s="2"/>
      <c r="TE129" s="2"/>
      <c r="TF129" s="2"/>
      <c r="TG129" s="2"/>
      <c r="TH129" s="2"/>
      <c r="TI129" s="2"/>
      <c r="TJ129" s="2"/>
      <c r="TK129" s="2"/>
      <c r="TL129" s="2"/>
      <c r="TM129" s="2"/>
      <c r="TN129" s="2"/>
      <c r="TO129" s="2"/>
      <c r="TP129" s="2"/>
      <c r="TQ129" s="2"/>
      <c r="TR129" s="2"/>
      <c r="TS129" s="2"/>
      <c r="TT129" s="2"/>
      <c r="TU129" s="2"/>
      <c r="TV129" s="2"/>
    </row>
    <row r="130" spans="1:542" s="37" customFormat="1" x14ac:dyDescent="0.35">
      <c r="A130" s="62" t="s">
        <v>119</v>
      </c>
      <c r="B130" s="62" t="s">
        <v>125</v>
      </c>
      <c r="C130" s="63" t="s">
        <v>161</v>
      </c>
      <c r="D130" s="47"/>
      <c r="E130" s="68" t="s">
        <v>24</v>
      </c>
      <c r="F130" s="68">
        <v>1</v>
      </c>
      <c r="G130" s="39">
        <v>1</v>
      </c>
      <c r="H130" s="39">
        <v>1</v>
      </c>
      <c r="I130" s="68">
        <f>Table32[[#This Row],[Incidents per Year]]*Table32[[#This Row],[Quantity per incident]]</f>
        <v>1</v>
      </c>
      <c r="J130" s="38">
        <f>D130*Table32[[#This Row],[Potential Quantity per year]]*3</f>
        <v>0</v>
      </c>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c r="RQ130" s="2"/>
      <c r="RR130" s="2"/>
      <c r="RS130" s="2"/>
      <c r="RT130" s="2"/>
      <c r="RU130" s="2"/>
      <c r="RV130" s="2"/>
      <c r="RW130" s="2"/>
      <c r="RX130" s="2"/>
      <c r="RY130" s="2"/>
      <c r="RZ130" s="2"/>
      <c r="SA130" s="2"/>
      <c r="SB130" s="2"/>
      <c r="SC130" s="2"/>
      <c r="SD130" s="2"/>
      <c r="SE130" s="2"/>
      <c r="SF130" s="2"/>
      <c r="SG130" s="2"/>
      <c r="SH130" s="2"/>
      <c r="SI130" s="2"/>
      <c r="SJ130" s="2"/>
      <c r="SK130" s="2"/>
      <c r="SL130" s="2"/>
      <c r="SM130" s="2"/>
      <c r="SN130" s="2"/>
      <c r="SO130" s="2"/>
      <c r="SP130" s="2"/>
      <c r="SQ130" s="2"/>
      <c r="SR130" s="2"/>
      <c r="SS130" s="2"/>
      <c r="ST130" s="2"/>
      <c r="SU130" s="2"/>
      <c r="SV130" s="2"/>
      <c r="SW130" s="2"/>
      <c r="SX130" s="2"/>
      <c r="SY130" s="2"/>
      <c r="SZ130" s="2"/>
      <c r="TA130" s="2"/>
      <c r="TB130" s="2"/>
      <c r="TC130" s="2"/>
      <c r="TD130" s="2"/>
      <c r="TE130" s="2"/>
      <c r="TF130" s="2"/>
      <c r="TG130" s="2"/>
      <c r="TH130" s="2"/>
      <c r="TI130" s="2"/>
      <c r="TJ130" s="2"/>
      <c r="TK130" s="2"/>
      <c r="TL130" s="2"/>
      <c r="TM130" s="2"/>
      <c r="TN130" s="2"/>
      <c r="TO130" s="2"/>
      <c r="TP130" s="2"/>
      <c r="TQ130" s="2"/>
      <c r="TR130" s="2"/>
      <c r="TS130" s="2"/>
      <c r="TT130" s="2"/>
      <c r="TU130" s="2"/>
      <c r="TV130" s="2"/>
    </row>
    <row r="131" spans="1:542" s="37" customFormat="1" x14ac:dyDescent="0.35">
      <c r="A131" s="62" t="s">
        <v>120</v>
      </c>
      <c r="B131" s="62" t="s">
        <v>139</v>
      </c>
      <c r="C131" s="63" t="s">
        <v>161</v>
      </c>
      <c r="D131" s="47"/>
      <c r="E131" s="68" t="s">
        <v>26</v>
      </c>
      <c r="F131" s="68">
        <v>250</v>
      </c>
      <c r="G131" s="39">
        <v>1</v>
      </c>
      <c r="H131" s="39">
        <v>250</v>
      </c>
      <c r="I131" s="68">
        <f>Table32[[#This Row],[Incidents per Year]]*Table32[[#This Row],[Quantity per incident]]</f>
        <v>250</v>
      </c>
      <c r="J131" s="38">
        <f>D131*Table32[[#This Row],[Potential Quantity per year]]*3</f>
        <v>0</v>
      </c>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c r="TE131" s="2"/>
      <c r="TF131" s="2"/>
      <c r="TG131" s="2"/>
      <c r="TH131" s="2"/>
      <c r="TI131" s="2"/>
      <c r="TJ131" s="2"/>
      <c r="TK131" s="2"/>
      <c r="TL131" s="2"/>
      <c r="TM131" s="2"/>
      <c r="TN131" s="2"/>
      <c r="TO131" s="2"/>
      <c r="TP131" s="2"/>
      <c r="TQ131" s="2"/>
      <c r="TR131" s="2"/>
      <c r="TS131" s="2"/>
      <c r="TT131" s="2"/>
      <c r="TU131" s="2"/>
      <c r="TV131" s="2"/>
    </row>
    <row r="132" spans="1:542" s="37" customFormat="1" x14ac:dyDescent="0.35">
      <c r="A132" s="62" t="s">
        <v>250</v>
      </c>
      <c r="B132" s="62" t="s">
        <v>125</v>
      </c>
      <c r="C132" s="63" t="s">
        <v>161</v>
      </c>
      <c r="D132" s="47"/>
      <c r="E132" s="68" t="s">
        <v>24</v>
      </c>
      <c r="F132" s="68"/>
      <c r="G132" s="39">
        <v>1</v>
      </c>
      <c r="H132" s="39">
        <v>1</v>
      </c>
      <c r="I132" s="68">
        <f>Table32[[#This Row],[Incidents per Year]]*Table32[[#This Row],[Quantity per incident]]</f>
        <v>1</v>
      </c>
      <c r="J132" s="38">
        <f>D132*Table32[[#This Row],[Potential Quantity per year]]*3</f>
        <v>0</v>
      </c>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c r="RQ132" s="2"/>
      <c r="RR132" s="2"/>
      <c r="RS132" s="2"/>
      <c r="RT132" s="2"/>
      <c r="RU132" s="2"/>
      <c r="RV132" s="2"/>
      <c r="RW132" s="2"/>
      <c r="RX132" s="2"/>
      <c r="RY132" s="2"/>
      <c r="RZ132" s="2"/>
      <c r="SA132" s="2"/>
      <c r="SB132" s="2"/>
      <c r="SC132" s="2"/>
      <c r="SD132" s="2"/>
      <c r="SE132" s="2"/>
      <c r="SF132" s="2"/>
      <c r="SG132" s="2"/>
      <c r="SH132" s="2"/>
      <c r="SI132" s="2"/>
      <c r="SJ132" s="2"/>
      <c r="SK132" s="2"/>
      <c r="SL132" s="2"/>
      <c r="SM132" s="2"/>
      <c r="SN132" s="2"/>
      <c r="SO132" s="2"/>
      <c r="SP132" s="2"/>
      <c r="SQ132" s="2"/>
      <c r="SR132" s="2"/>
      <c r="SS132" s="2"/>
      <c r="ST132" s="2"/>
      <c r="SU132" s="2"/>
      <c r="SV132" s="2"/>
      <c r="SW132" s="2"/>
      <c r="SX132" s="2"/>
      <c r="SY132" s="2"/>
      <c r="SZ132" s="2"/>
      <c r="TA132" s="2"/>
      <c r="TB132" s="2"/>
      <c r="TC132" s="2"/>
      <c r="TD132" s="2"/>
      <c r="TE132" s="2"/>
      <c r="TF132" s="2"/>
      <c r="TG132" s="2"/>
      <c r="TH132" s="2"/>
      <c r="TI132" s="2"/>
      <c r="TJ132" s="2"/>
      <c r="TK132" s="2"/>
      <c r="TL132" s="2"/>
      <c r="TM132" s="2"/>
      <c r="TN132" s="2"/>
      <c r="TO132" s="2"/>
      <c r="TP132" s="2"/>
      <c r="TQ132" s="2"/>
      <c r="TR132" s="2"/>
      <c r="TS132" s="2"/>
      <c r="TT132" s="2"/>
      <c r="TU132" s="2"/>
      <c r="TV132" s="2"/>
    </row>
    <row r="133" spans="1:542" s="37" customFormat="1" x14ac:dyDescent="0.35">
      <c r="A133" s="62" t="s">
        <v>297</v>
      </c>
      <c r="B133" s="62" t="s">
        <v>125</v>
      </c>
      <c r="C133" s="63" t="s">
        <v>161</v>
      </c>
      <c r="D133" s="47"/>
      <c r="E133" s="68" t="s">
        <v>24</v>
      </c>
      <c r="F133" s="68"/>
      <c r="G133" s="39">
        <v>1</v>
      </c>
      <c r="H133" s="39">
        <v>1</v>
      </c>
      <c r="I133" s="68">
        <f>Table32[[#This Row],[Incidents per Year]]*Table32[[#This Row],[Quantity per incident]]</f>
        <v>1</v>
      </c>
      <c r="J133" s="38">
        <f>D133*Table32[[#This Row],[Potential Quantity per year]]*3</f>
        <v>0</v>
      </c>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c r="RQ133" s="2"/>
      <c r="RR133" s="2"/>
      <c r="RS133" s="2"/>
      <c r="RT133" s="2"/>
      <c r="RU133" s="2"/>
      <c r="RV133" s="2"/>
      <c r="RW133" s="2"/>
      <c r="RX133" s="2"/>
      <c r="RY133" s="2"/>
      <c r="RZ133" s="2"/>
      <c r="SA133" s="2"/>
      <c r="SB133" s="2"/>
      <c r="SC133" s="2"/>
      <c r="SD133" s="2"/>
      <c r="SE133" s="2"/>
      <c r="SF133" s="2"/>
      <c r="SG133" s="2"/>
      <c r="SH133" s="2"/>
      <c r="SI133" s="2"/>
      <c r="SJ133" s="2"/>
      <c r="SK133" s="2"/>
      <c r="SL133" s="2"/>
      <c r="SM133" s="2"/>
      <c r="SN133" s="2"/>
      <c r="SO133" s="2"/>
      <c r="SP133" s="2"/>
      <c r="SQ133" s="2"/>
      <c r="SR133" s="2"/>
      <c r="SS133" s="2"/>
      <c r="ST133" s="2"/>
      <c r="SU133" s="2"/>
      <c r="SV133" s="2"/>
      <c r="SW133" s="2"/>
      <c r="SX133" s="2"/>
      <c r="SY133" s="2"/>
      <c r="SZ133" s="2"/>
      <c r="TA133" s="2"/>
      <c r="TB133" s="2"/>
      <c r="TC133" s="2"/>
      <c r="TD133" s="2"/>
      <c r="TE133" s="2"/>
      <c r="TF133" s="2"/>
      <c r="TG133" s="2"/>
      <c r="TH133" s="2"/>
      <c r="TI133" s="2"/>
      <c r="TJ133" s="2"/>
      <c r="TK133" s="2"/>
      <c r="TL133" s="2"/>
      <c r="TM133" s="2"/>
      <c r="TN133" s="2"/>
      <c r="TO133" s="2"/>
      <c r="TP133" s="2"/>
      <c r="TQ133" s="2"/>
      <c r="TR133" s="2"/>
      <c r="TS133" s="2"/>
      <c r="TT133" s="2"/>
      <c r="TU133" s="2"/>
      <c r="TV133" s="2"/>
    </row>
    <row r="134" spans="1:542" s="37" customFormat="1" x14ac:dyDescent="0.35">
      <c r="A134" s="62" t="s">
        <v>251</v>
      </c>
      <c r="B134" s="62" t="s">
        <v>125</v>
      </c>
      <c r="C134" s="63" t="s">
        <v>161</v>
      </c>
      <c r="D134" s="47"/>
      <c r="E134" s="68" t="s">
        <v>24</v>
      </c>
      <c r="F134" s="68"/>
      <c r="G134" s="39">
        <v>1</v>
      </c>
      <c r="H134" s="39">
        <v>1</v>
      </c>
      <c r="I134" s="68">
        <f>Table32[[#This Row],[Incidents per Year]]*Table32[[#This Row],[Quantity per incident]]</f>
        <v>1</v>
      </c>
      <c r="J134" s="38">
        <f>D134*Table32[[#This Row],[Potential Quantity per year]]*3</f>
        <v>0</v>
      </c>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c r="RQ134" s="2"/>
      <c r="RR134" s="2"/>
      <c r="RS134" s="2"/>
      <c r="RT134" s="2"/>
      <c r="RU134" s="2"/>
      <c r="RV134" s="2"/>
      <c r="RW134" s="2"/>
      <c r="RX134" s="2"/>
      <c r="RY134" s="2"/>
      <c r="RZ134" s="2"/>
      <c r="SA134" s="2"/>
      <c r="SB134" s="2"/>
      <c r="SC134" s="2"/>
      <c r="SD134" s="2"/>
      <c r="SE134" s="2"/>
      <c r="SF134" s="2"/>
      <c r="SG134" s="2"/>
      <c r="SH134" s="2"/>
      <c r="SI134" s="2"/>
      <c r="SJ134" s="2"/>
      <c r="SK134" s="2"/>
      <c r="SL134" s="2"/>
      <c r="SM134" s="2"/>
      <c r="SN134" s="2"/>
      <c r="SO134" s="2"/>
      <c r="SP134" s="2"/>
      <c r="SQ134" s="2"/>
      <c r="SR134" s="2"/>
      <c r="SS134" s="2"/>
      <c r="ST134" s="2"/>
      <c r="SU134" s="2"/>
      <c r="SV134" s="2"/>
      <c r="SW134" s="2"/>
      <c r="SX134" s="2"/>
      <c r="SY134" s="2"/>
      <c r="SZ134" s="2"/>
      <c r="TA134" s="2"/>
      <c r="TB134" s="2"/>
      <c r="TC134" s="2"/>
      <c r="TD134" s="2"/>
      <c r="TE134" s="2"/>
      <c r="TF134" s="2"/>
      <c r="TG134" s="2"/>
      <c r="TH134" s="2"/>
      <c r="TI134" s="2"/>
      <c r="TJ134" s="2"/>
      <c r="TK134" s="2"/>
      <c r="TL134" s="2"/>
      <c r="TM134" s="2"/>
      <c r="TN134" s="2"/>
      <c r="TO134" s="2"/>
      <c r="TP134" s="2"/>
      <c r="TQ134" s="2"/>
      <c r="TR134" s="2"/>
      <c r="TS134" s="2"/>
      <c r="TT134" s="2"/>
      <c r="TU134" s="2"/>
      <c r="TV134" s="2"/>
    </row>
    <row r="135" spans="1:542" s="37" customFormat="1" x14ac:dyDescent="0.35">
      <c r="A135" s="62" t="s">
        <v>252</v>
      </c>
      <c r="B135" s="62" t="s">
        <v>125</v>
      </c>
      <c r="C135" s="63" t="s">
        <v>161</v>
      </c>
      <c r="D135" s="47"/>
      <c r="E135" s="68" t="s">
        <v>24</v>
      </c>
      <c r="F135" s="68"/>
      <c r="G135" s="39">
        <v>1</v>
      </c>
      <c r="H135" s="39">
        <v>1</v>
      </c>
      <c r="I135" s="68">
        <f>Table32[[#This Row],[Incidents per Year]]*Table32[[#This Row],[Quantity per incident]]</f>
        <v>1</v>
      </c>
      <c r="J135" s="38">
        <f>D135*Table32[[#This Row],[Potential Quantity per year]]*3</f>
        <v>0</v>
      </c>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c r="TE135" s="2"/>
      <c r="TF135" s="2"/>
      <c r="TG135" s="2"/>
      <c r="TH135" s="2"/>
      <c r="TI135" s="2"/>
      <c r="TJ135" s="2"/>
      <c r="TK135" s="2"/>
      <c r="TL135" s="2"/>
      <c r="TM135" s="2"/>
      <c r="TN135" s="2"/>
      <c r="TO135" s="2"/>
      <c r="TP135" s="2"/>
      <c r="TQ135" s="2"/>
      <c r="TR135" s="2"/>
      <c r="TS135" s="2"/>
      <c r="TT135" s="2"/>
      <c r="TU135" s="2"/>
      <c r="TV135" s="2"/>
    </row>
    <row r="136" spans="1:542" s="37" customFormat="1" x14ac:dyDescent="0.35">
      <c r="A136" s="62" t="s">
        <v>253</v>
      </c>
      <c r="B136" s="62" t="s">
        <v>125</v>
      </c>
      <c r="C136" s="63" t="s">
        <v>161</v>
      </c>
      <c r="D136" s="47"/>
      <c r="E136" s="68" t="s">
        <v>24</v>
      </c>
      <c r="F136" s="68"/>
      <c r="G136" s="39">
        <v>1</v>
      </c>
      <c r="H136" s="39">
        <v>1</v>
      </c>
      <c r="I136" s="68">
        <f>Table32[[#This Row],[Incidents per Year]]*Table32[[#This Row],[Quantity per incident]]</f>
        <v>1</v>
      </c>
      <c r="J136" s="38">
        <f>D136*Table32[[#This Row],[Potential Quantity per year]]*3</f>
        <v>0</v>
      </c>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row>
    <row r="137" spans="1:542" s="37" customFormat="1" x14ac:dyDescent="0.35">
      <c r="A137" s="62" t="s">
        <v>254</v>
      </c>
      <c r="B137" s="62" t="s">
        <v>125</v>
      </c>
      <c r="C137" s="63" t="s">
        <v>161</v>
      </c>
      <c r="D137" s="47"/>
      <c r="E137" s="68" t="s">
        <v>24</v>
      </c>
      <c r="F137" s="68"/>
      <c r="G137" s="39">
        <v>1</v>
      </c>
      <c r="H137" s="39">
        <v>1</v>
      </c>
      <c r="I137" s="68">
        <f>Table32[[#This Row],[Incidents per Year]]*Table32[[#This Row],[Quantity per incident]]</f>
        <v>1</v>
      </c>
      <c r="J137" s="38">
        <f>D137*Table32[[#This Row],[Potential Quantity per year]]*3</f>
        <v>0</v>
      </c>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c r="LJ137" s="2"/>
      <c r="LK137" s="2"/>
      <c r="LL137" s="2"/>
      <c r="LM137" s="2"/>
      <c r="LN137" s="2"/>
      <c r="LO137" s="2"/>
      <c r="LP137" s="2"/>
      <c r="LQ137" s="2"/>
      <c r="LR137" s="2"/>
      <c r="LS137" s="2"/>
      <c r="LT137" s="2"/>
      <c r="LU137" s="2"/>
      <c r="LV137" s="2"/>
      <c r="LW137" s="2"/>
      <c r="LX137" s="2"/>
      <c r="LY137" s="2"/>
      <c r="LZ137" s="2"/>
      <c r="MA137" s="2"/>
      <c r="MB137" s="2"/>
      <c r="MC137" s="2"/>
      <c r="MD137" s="2"/>
      <c r="ME137" s="2"/>
      <c r="MF137" s="2"/>
      <c r="MG137" s="2"/>
      <c r="MH137" s="2"/>
      <c r="MI137" s="2"/>
      <c r="MJ137" s="2"/>
      <c r="MK137" s="2"/>
      <c r="ML137" s="2"/>
      <c r="MM137" s="2"/>
      <c r="MN137" s="2"/>
      <c r="MO137" s="2"/>
      <c r="MP137" s="2"/>
      <c r="MQ137" s="2"/>
      <c r="MR137" s="2"/>
      <c r="MS137" s="2"/>
      <c r="MT137" s="2"/>
      <c r="MU137" s="2"/>
      <c r="MV137" s="2"/>
      <c r="MW137" s="2"/>
      <c r="MX137" s="2"/>
      <c r="MY137" s="2"/>
      <c r="MZ137" s="2"/>
      <c r="NA137" s="2"/>
      <c r="NB137" s="2"/>
      <c r="NC137" s="2"/>
      <c r="ND137" s="2"/>
      <c r="NE137" s="2"/>
      <c r="NF137" s="2"/>
      <c r="NG137" s="2"/>
      <c r="NH137" s="2"/>
      <c r="NI137" s="2"/>
      <c r="NJ137" s="2"/>
      <c r="NK137" s="2"/>
      <c r="NL137" s="2"/>
      <c r="NM137" s="2"/>
      <c r="NN137" s="2"/>
      <c r="NO137" s="2"/>
      <c r="NP137" s="2"/>
      <c r="NQ137" s="2"/>
      <c r="NR137" s="2"/>
      <c r="NS137" s="2"/>
      <c r="NT137" s="2"/>
      <c r="NU137" s="2"/>
      <c r="NV137" s="2"/>
      <c r="NW137" s="2"/>
      <c r="NX137" s="2"/>
      <c r="NY137" s="2"/>
      <c r="NZ137" s="2"/>
      <c r="OA137" s="2"/>
      <c r="OB137" s="2"/>
      <c r="OC137" s="2"/>
      <c r="OD137" s="2"/>
      <c r="OE137" s="2"/>
      <c r="OF137" s="2"/>
      <c r="OG137" s="2"/>
      <c r="OH137" s="2"/>
      <c r="OI137" s="2"/>
      <c r="OJ137" s="2"/>
      <c r="OK137" s="2"/>
      <c r="OL137" s="2"/>
      <c r="OM137" s="2"/>
      <c r="ON137" s="2"/>
      <c r="OO137" s="2"/>
      <c r="OP137" s="2"/>
      <c r="OQ137" s="2"/>
      <c r="OR137" s="2"/>
      <c r="OS137" s="2"/>
      <c r="OT137" s="2"/>
      <c r="OU137" s="2"/>
      <c r="OV137" s="2"/>
      <c r="OW137" s="2"/>
      <c r="OX137" s="2"/>
      <c r="OY137" s="2"/>
      <c r="OZ137" s="2"/>
      <c r="PA137" s="2"/>
      <c r="PB137" s="2"/>
      <c r="PC137" s="2"/>
      <c r="PD137" s="2"/>
      <c r="PE137" s="2"/>
      <c r="PF137" s="2"/>
      <c r="PG137" s="2"/>
      <c r="PH137" s="2"/>
      <c r="PI137" s="2"/>
      <c r="PJ137" s="2"/>
      <c r="PK137" s="2"/>
      <c r="PL137" s="2"/>
      <c r="PM137" s="2"/>
      <c r="PN137" s="2"/>
      <c r="PO137" s="2"/>
      <c r="PP137" s="2"/>
      <c r="PQ137" s="2"/>
      <c r="PR137" s="2"/>
      <c r="PS137" s="2"/>
      <c r="PT137" s="2"/>
      <c r="PU137" s="2"/>
      <c r="PV137" s="2"/>
      <c r="PW137" s="2"/>
      <c r="PX137" s="2"/>
      <c r="PY137" s="2"/>
      <c r="PZ137" s="2"/>
      <c r="QA137" s="2"/>
      <c r="QB137" s="2"/>
      <c r="QC137" s="2"/>
      <c r="QD137" s="2"/>
      <c r="QE137" s="2"/>
      <c r="QF137" s="2"/>
      <c r="QG137" s="2"/>
      <c r="QH137" s="2"/>
      <c r="QI137" s="2"/>
      <c r="QJ137" s="2"/>
      <c r="QK137" s="2"/>
      <c r="QL137" s="2"/>
      <c r="QM137" s="2"/>
      <c r="QN137" s="2"/>
      <c r="QO137" s="2"/>
      <c r="QP137" s="2"/>
      <c r="QQ137" s="2"/>
      <c r="QR137" s="2"/>
      <c r="QS137" s="2"/>
      <c r="QT137" s="2"/>
      <c r="QU137" s="2"/>
      <c r="QV137" s="2"/>
      <c r="QW137" s="2"/>
      <c r="QX137" s="2"/>
      <c r="QY137" s="2"/>
      <c r="QZ137" s="2"/>
      <c r="RA137" s="2"/>
      <c r="RB137" s="2"/>
      <c r="RC137" s="2"/>
      <c r="RD137" s="2"/>
      <c r="RE137" s="2"/>
      <c r="RF137" s="2"/>
      <c r="RG137" s="2"/>
      <c r="RH137" s="2"/>
      <c r="RI137" s="2"/>
      <c r="RJ137" s="2"/>
      <c r="RK137" s="2"/>
      <c r="RL137" s="2"/>
      <c r="RM137" s="2"/>
      <c r="RN137" s="2"/>
      <c r="RO137" s="2"/>
      <c r="RP137" s="2"/>
      <c r="RQ137" s="2"/>
      <c r="RR137" s="2"/>
      <c r="RS137" s="2"/>
      <c r="RT137" s="2"/>
      <c r="RU137" s="2"/>
      <c r="RV137" s="2"/>
      <c r="RW137" s="2"/>
      <c r="RX137" s="2"/>
      <c r="RY137" s="2"/>
      <c r="RZ137" s="2"/>
      <c r="SA137" s="2"/>
      <c r="SB137" s="2"/>
      <c r="SC137" s="2"/>
      <c r="SD137" s="2"/>
      <c r="SE137" s="2"/>
      <c r="SF137" s="2"/>
      <c r="SG137" s="2"/>
      <c r="SH137" s="2"/>
      <c r="SI137" s="2"/>
      <c r="SJ137" s="2"/>
      <c r="SK137" s="2"/>
      <c r="SL137" s="2"/>
      <c r="SM137" s="2"/>
      <c r="SN137" s="2"/>
      <c r="SO137" s="2"/>
      <c r="SP137" s="2"/>
      <c r="SQ137" s="2"/>
      <c r="SR137" s="2"/>
      <c r="SS137" s="2"/>
      <c r="ST137" s="2"/>
      <c r="SU137" s="2"/>
      <c r="SV137" s="2"/>
      <c r="SW137" s="2"/>
      <c r="SX137" s="2"/>
      <c r="SY137" s="2"/>
      <c r="SZ137" s="2"/>
      <c r="TA137" s="2"/>
      <c r="TB137" s="2"/>
      <c r="TC137" s="2"/>
      <c r="TD137" s="2"/>
      <c r="TE137" s="2"/>
      <c r="TF137" s="2"/>
      <c r="TG137" s="2"/>
      <c r="TH137" s="2"/>
      <c r="TI137" s="2"/>
      <c r="TJ137" s="2"/>
      <c r="TK137" s="2"/>
      <c r="TL137" s="2"/>
      <c r="TM137" s="2"/>
      <c r="TN137" s="2"/>
      <c r="TO137" s="2"/>
      <c r="TP137" s="2"/>
      <c r="TQ137" s="2"/>
      <c r="TR137" s="2"/>
      <c r="TS137" s="2"/>
      <c r="TT137" s="2"/>
      <c r="TU137" s="2"/>
      <c r="TV137" s="2"/>
    </row>
    <row r="138" spans="1:542" s="37" customFormat="1" x14ac:dyDescent="0.35">
      <c r="A138" s="62" t="s">
        <v>255</v>
      </c>
      <c r="B138" s="62" t="s">
        <v>125</v>
      </c>
      <c r="C138" s="63" t="s">
        <v>161</v>
      </c>
      <c r="D138" s="47"/>
      <c r="E138" s="68" t="s">
        <v>24</v>
      </c>
      <c r="F138" s="68"/>
      <c r="G138" s="39">
        <v>1</v>
      </c>
      <c r="H138" s="39">
        <v>1</v>
      </c>
      <c r="I138" s="68">
        <f>Table32[[#This Row],[Incidents per Year]]*Table32[[#This Row],[Quantity per incident]]</f>
        <v>1</v>
      </c>
      <c r="J138" s="38">
        <f>D138*Table32[[#This Row],[Potential Quantity per year]]*3</f>
        <v>0</v>
      </c>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c r="RQ138" s="2"/>
      <c r="RR138" s="2"/>
      <c r="RS138" s="2"/>
      <c r="RT138" s="2"/>
      <c r="RU138" s="2"/>
      <c r="RV138" s="2"/>
      <c r="RW138" s="2"/>
      <c r="RX138" s="2"/>
      <c r="RY138" s="2"/>
      <c r="RZ138" s="2"/>
      <c r="SA138" s="2"/>
      <c r="SB138" s="2"/>
      <c r="SC138" s="2"/>
      <c r="SD138" s="2"/>
      <c r="SE138" s="2"/>
      <c r="SF138" s="2"/>
      <c r="SG138" s="2"/>
      <c r="SH138" s="2"/>
      <c r="SI138" s="2"/>
      <c r="SJ138" s="2"/>
      <c r="SK138" s="2"/>
      <c r="SL138" s="2"/>
      <c r="SM138" s="2"/>
      <c r="SN138" s="2"/>
      <c r="SO138" s="2"/>
      <c r="SP138" s="2"/>
      <c r="SQ138" s="2"/>
      <c r="SR138" s="2"/>
      <c r="SS138" s="2"/>
      <c r="ST138" s="2"/>
      <c r="SU138" s="2"/>
      <c r="SV138" s="2"/>
      <c r="SW138" s="2"/>
      <c r="SX138" s="2"/>
      <c r="SY138" s="2"/>
      <c r="SZ138" s="2"/>
      <c r="TA138" s="2"/>
      <c r="TB138" s="2"/>
      <c r="TC138" s="2"/>
      <c r="TD138" s="2"/>
      <c r="TE138" s="2"/>
      <c r="TF138" s="2"/>
      <c r="TG138" s="2"/>
      <c r="TH138" s="2"/>
      <c r="TI138" s="2"/>
      <c r="TJ138" s="2"/>
      <c r="TK138" s="2"/>
      <c r="TL138" s="2"/>
      <c r="TM138" s="2"/>
      <c r="TN138" s="2"/>
      <c r="TO138" s="2"/>
      <c r="TP138" s="2"/>
      <c r="TQ138" s="2"/>
      <c r="TR138" s="2"/>
      <c r="TS138" s="2"/>
      <c r="TT138" s="2"/>
      <c r="TU138" s="2"/>
      <c r="TV138" s="2"/>
    </row>
    <row r="139" spans="1:542" s="37" customFormat="1" x14ac:dyDescent="0.35">
      <c r="A139" s="62" t="s">
        <v>256</v>
      </c>
      <c r="B139" s="62" t="s">
        <v>125</v>
      </c>
      <c r="C139" s="63" t="s">
        <v>161</v>
      </c>
      <c r="D139" s="47"/>
      <c r="E139" s="68" t="s">
        <v>24</v>
      </c>
      <c r="F139" s="68"/>
      <c r="G139" s="39">
        <v>1</v>
      </c>
      <c r="H139" s="39">
        <v>1</v>
      </c>
      <c r="I139" s="68">
        <f>Table32[[#This Row],[Incidents per Year]]*Table32[[#This Row],[Quantity per incident]]</f>
        <v>1</v>
      </c>
      <c r="J139" s="38">
        <f>D139*Table32[[#This Row],[Potential Quantity per year]]*3</f>
        <v>0</v>
      </c>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row>
    <row r="140" spans="1:542" s="37" customFormat="1" x14ac:dyDescent="0.35">
      <c r="A140" s="62" t="s">
        <v>257</v>
      </c>
      <c r="B140" s="62" t="s">
        <v>125</v>
      </c>
      <c r="C140" s="63" t="s">
        <v>161</v>
      </c>
      <c r="D140" s="47"/>
      <c r="E140" s="68" t="s">
        <v>24</v>
      </c>
      <c r="F140" s="68"/>
      <c r="G140" s="39">
        <v>1</v>
      </c>
      <c r="H140" s="39">
        <v>1</v>
      </c>
      <c r="I140" s="68">
        <f>Table32[[#This Row],[Incidents per Year]]*Table32[[#This Row],[Quantity per incident]]</f>
        <v>1</v>
      </c>
      <c r="J140" s="38">
        <f>D140*Table32[[#This Row],[Potential Quantity per year]]*3</f>
        <v>0</v>
      </c>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c r="RQ140" s="2"/>
      <c r="RR140" s="2"/>
      <c r="RS140" s="2"/>
      <c r="RT140" s="2"/>
      <c r="RU140" s="2"/>
      <c r="RV140" s="2"/>
      <c r="RW140" s="2"/>
      <c r="RX140" s="2"/>
      <c r="RY140" s="2"/>
      <c r="RZ140" s="2"/>
      <c r="SA140" s="2"/>
      <c r="SB140" s="2"/>
      <c r="SC140" s="2"/>
      <c r="SD140" s="2"/>
      <c r="SE140" s="2"/>
      <c r="SF140" s="2"/>
      <c r="SG140" s="2"/>
      <c r="SH140" s="2"/>
      <c r="SI140" s="2"/>
      <c r="SJ140" s="2"/>
      <c r="SK140" s="2"/>
      <c r="SL140" s="2"/>
      <c r="SM140" s="2"/>
      <c r="SN140" s="2"/>
      <c r="SO140" s="2"/>
      <c r="SP140" s="2"/>
      <c r="SQ140" s="2"/>
      <c r="SR140" s="2"/>
      <c r="SS140" s="2"/>
      <c r="ST140" s="2"/>
      <c r="SU140" s="2"/>
      <c r="SV140" s="2"/>
      <c r="SW140" s="2"/>
      <c r="SX140" s="2"/>
      <c r="SY140" s="2"/>
      <c r="SZ140" s="2"/>
      <c r="TA140" s="2"/>
      <c r="TB140" s="2"/>
      <c r="TC140" s="2"/>
      <c r="TD140" s="2"/>
      <c r="TE140" s="2"/>
      <c r="TF140" s="2"/>
      <c r="TG140" s="2"/>
      <c r="TH140" s="2"/>
      <c r="TI140" s="2"/>
      <c r="TJ140" s="2"/>
      <c r="TK140" s="2"/>
      <c r="TL140" s="2"/>
      <c r="TM140" s="2"/>
      <c r="TN140" s="2"/>
      <c r="TO140" s="2"/>
      <c r="TP140" s="2"/>
      <c r="TQ140" s="2"/>
      <c r="TR140" s="2"/>
      <c r="TS140" s="2"/>
      <c r="TT140" s="2"/>
      <c r="TU140" s="2"/>
      <c r="TV140" s="2"/>
    </row>
    <row r="141" spans="1:542" s="37" customFormat="1" x14ac:dyDescent="0.35">
      <c r="A141" s="62" t="s">
        <v>258</v>
      </c>
      <c r="B141" s="62" t="s">
        <v>125</v>
      </c>
      <c r="C141" s="63" t="s">
        <v>161</v>
      </c>
      <c r="D141" s="47"/>
      <c r="E141" s="68" t="s">
        <v>24</v>
      </c>
      <c r="F141" s="68"/>
      <c r="G141" s="39">
        <v>1</v>
      </c>
      <c r="H141" s="39">
        <v>1</v>
      </c>
      <c r="I141" s="68">
        <f>Table32[[#This Row],[Incidents per Year]]*Table32[[#This Row],[Quantity per incident]]</f>
        <v>1</v>
      </c>
      <c r="J141" s="38">
        <f>D141*Table32[[#This Row],[Potential Quantity per year]]*3</f>
        <v>0</v>
      </c>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row>
    <row r="142" spans="1:542" s="37" customFormat="1" x14ac:dyDescent="0.35">
      <c r="A142" s="62" t="s">
        <v>259</v>
      </c>
      <c r="B142" s="62" t="s">
        <v>125</v>
      </c>
      <c r="C142" s="63" t="s">
        <v>161</v>
      </c>
      <c r="D142" s="47"/>
      <c r="E142" s="68" t="s">
        <v>24</v>
      </c>
      <c r="F142" s="68"/>
      <c r="G142" s="39">
        <v>1</v>
      </c>
      <c r="H142" s="39">
        <v>1</v>
      </c>
      <c r="I142" s="68">
        <f>Table32[[#This Row],[Incidents per Year]]*Table32[[#This Row],[Quantity per incident]]</f>
        <v>1</v>
      </c>
      <c r="J142" s="38">
        <f>D142*Table32[[#This Row],[Potential Quantity per year]]*3</f>
        <v>0</v>
      </c>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c r="LJ142" s="2"/>
      <c r="LK142" s="2"/>
      <c r="LL142" s="2"/>
      <c r="LM142" s="2"/>
      <c r="LN142" s="2"/>
      <c r="LO142" s="2"/>
      <c r="LP142" s="2"/>
      <c r="LQ142" s="2"/>
      <c r="LR142" s="2"/>
      <c r="LS142" s="2"/>
      <c r="LT142" s="2"/>
      <c r="LU142" s="2"/>
      <c r="LV142" s="2"/>
      <c r="LW142" s="2"/>
      <c r="LX142" s="2"/>
      <c r="LY142" s="2"/>
      <c r="LZ142" s="2"/>
      <c r="MA142" s="2"/>
      <c r="MB142" s="2"/>
      <c r="MC142" s="2"/>
      <c r="MD142" s="2"/>
      <c r="ME142" s="2"/>
      <c r="MF142" s="2"/>
      <c r="MG142" s="2"/>
      <c r="MH142" s="2"/>
      <c r="MI142" s="2"/>
      <c r="MJ142" s="2"/>
      <c r="MK142" s="2"/>
      <c r="ML142" s="2"/>
      <c r="MM142" s="2"/>
      <c r="MN142" s="2"/>
      <c r="MO142" s="2"/>
      <c r="MP142" s="2"/>
      <c r="MQ142" s="2"/>
      <c r="MR142" s="2"/>
      <c r="MS142" s="2"/>
      <c r="MT142" s="2"/>
      <c r="MU142" s="2"/>
      <c r="MV142" s="2"/>
      <c r="MW142" s="2"/>
      <c r="MX142" s="2"/>
      <c r="MY142" s="2"/>
      <c r="MZ142" s="2"/>
      <c r="NA142" s="2"/>
      <c r="NB142" s="2"/>
      <c r="NC142" s="2"/>
      <c r="ND142" s="2"/>
      <c r="NE142" s="2"/>
      <c r="NF142" s="2"/>
      <c r="NG142" s="2"/>
      <c r="NH142" s="2"/>
      <c r="NI142" s="2"/>
      <c r="NJ142" s="2"/>
      <c r="NK142" s="2"/>
      <c r="NL142" s="2"/>
      <c r="NM142" s="2"/>
      <c r="NN142" s="2"/>
      <c r="NO142" s="2"/>
      <c r="NP142" s="2"/>
      <c r="NQ142" s="2"/>
      <c r="NR142" s="2"/>
      <c r="NS142" s="2"/>
      <c r="NT142" s="2"/>
      <c r="NU142" s="2"/>
      <c r="NV142" s="2"/>
      <c r="NW142" s="2"/>
      <c r="NX142" s="2"/>
      <c r="NY142" s="2"/>
      <c r="NZ142" s="2"/>
      <c r="OA142" s="2"/>
      <c r="OB142" s="2"/>
      <c r="OC142" s="2"/>
      <c r="OD142" s="2"/>
      <c r="OE142" s="2"/>
      <c r="OF142" s="2"/>
      <c r="OG142" s="2"/>
      <c r="OH142" s="2"/>
      <c r="OI142" s="2"/>
      <c r="OJ142" s="2"/>
      <c r="OK142" s="2"/>
      <c r="OL142" s="2"/>
      <c r="OM142" s="2"/>
      <c r="ON142" s="2"/>
      <c r="OO142" s="2"/>
      <c r="OP142" s="2"/>
      <c r="OQ142" s="2"/>
      <c r="OR142" s="2"/>
      <c r="OS142" s="2"/>
      <c r="OT142" s="2"/>
      <c r="OU142" s="2"/>
      <c r="OV142" s="2"/>
      <c r="OW142" s="2"/>
      <c r="OX142" s="2"/>
      <c r="OY142" s="2"/>
      <c r="OZ142" s="2"/>
      <c r="PA142" s="2"/>
      <c r="PB142" s="2"/>
      <c r="PC142" s="2"/>
      <c r="PD142" s="2"/>
      <c r="PE142" s="2"/>
      <c r="PF142" s="2"/>
      <c r="PG142" s="2"/>
      <c r="PH142" s="2"/>
      <c r="PI142" s="2"/>
      <c r="PJ142" s="2"/>
      <c r="PK142" s="2"/>
      <c r="PL142" s="2"/>
      <c r="PM142" s="2"/>
      <c r="PN142" s="2"/>
      <c r="PO142" s="2"/>
      <c r="PP142" s="2"/>
      <c r="PQ142" s="2"/>
      <c r="PR142" s="2"/>
      <c r="PS142" s="2"/>
      <c r="PT142" s="2"/>
      <c r="PU142" s="2"/>
      <c r="PV142" s="2"/>
      <c r="PW142" s="2"/>
      <c r="PX142" s="2"/>
      <c r="PY142" s="2"/>
      <c r="PZ142" s="2"/>
      <c r="QA142" s="2"/>
      <c r="QB142" s="2"/>
      <c r="QC142" s="2"/>
      <c r="QD142" s="2"/>
      <c r="QE142" s="2"/>
      <c r="QF142" s="2"/>
      <c r="QG142" s="2"/>
      <c r="QH142" s="2"/>
      <c r="QI142" s="2"/>
      <c r="QJ142" s="2"/>
      <c r="QK142" s="2"/>
      <c r="QL142" s="2"/>
      <c r="QM142" s="2"/>
      <c r="QN142" s="2"/>
      <c r="QO142" s="2"/>
      <c r="QP142" s="2"/>
      <c r="QQ142" s="2"/>
      <c r="QR142" s="2"/>
      <c r="QS142" s="2"/>
      <c r="QT142" s="2"/>
      <c r="QU142" s="2"/>
      <c r="QV142" s="2"/>
      <c r="QW142" s="2"/>
      <c r="QX142" s="2"/>
      <c r="QY142" s="2"/>
      <c r="QZ142" s="2"/>
      <c r="RA142" s="2"/>
      <c r="RB142" s="2"/>
      <c r="RC142" s="2"/>
      <c r="RD142" s="2"/>
      <c r="RE142" s="2"/>
      <c r="RF142" s="2"/>
      <c r="RG142" s="2"/>
      <c r="RH142" s="2"/>
      <c r="RI142" s="2"/>
      <c r="RJ142" s="2"/>
      <c r="RK142" s="2"/>
      <c r="RL142" s="2"/>
      <c r="RM142" s="2"/>
      <c r="RN142" s="2"/>
      <c r="RO142" s="2"/>
      <c r="RP142" s="2"/>
      <c r="RQ142" s="2"/>
      <c r="RR142" s="2"/>
      <c r="RS142" s="2"/>
      <c r="RT142" s="2"/>
      <c r="RU142" s="2"/>
      <c r="RV142" s="2"/>
      <c r="RW142" s="2"/>
      <c r="RX142" s="2"/>
      <c r="RY142" s="2"/>
      <c r="RZ142" s="2"/>
      <c r="SA142" s="2"/>
      <c r="SB142" s="2"/>
      <c r="SC142" s="2"/>
      <c r="SD142" s="2"/>
      <c r="SE142" s="2"/>
      <c r="SF142" s="2"/>
      <c r="SG142" s="2"/>
      <c r="SH142" s="2"/>
      <c r="SI142" s="2"/>
      <c r="SJ142" s="2"/>
      <c r="SK142" s="2"/>
      <c r="SL142" s="2"/>
      <c r="SM142" s="2"/>
      <c r="SN142" s="2"/>
      <c r="SO142" s="2"/>
      <c r="SP142" s="2"/>
      <c r="SQ142" s="2"/>
      <c r="SR142" s="2"/>
      <c r="SS142" s="2"/>
      <c r="ST142" s="2"/>
      <c r="SU142" s="2"/>
      <c r="SV142" s="2"/>
      <c r="SW142" s="2"/>
      <c r="SX142" s="2"/>
      <c r="SY142" s="2"/>
      <c r="SZ142" s="2"/>
      <c r="TA142" s="2"/>
      <c r="TB142" s="2"/>
      <c r="TC142" s="2"/>
      <c r="TD142" s="2"/>
      <c r="TE142" s="2"/>
      <c r="TF142" s="2"/>
      <c r="TG142" s="2"/>
      <c r="TH142" s="2"/>
      <c r="TI142" s="2"/>
      <c r="TJ142" s="2"/>
      <c r="TK142" s="2"/>
      <c r="TL142" s="2"/>
      <c r="TM142" s="2"/>
      <c r="TN142" s="2"/>
      <c r="TO142" s="2"/>
      <c r="TP142" s="2"/>
      <c r="TQ142" s="2"/>
      <c r="TR142" s="2"/>
      <c r="TS142" s="2"/>
      <c r="TT142" s="2"/>
      <c r="TU142" s="2"/>
      <c r="TV142" s="2"/>
    </row>
    <row r="143" spans="1:542" s="37" customFormat="1" x14ac:dyDescent="0.35">
      <c r="A143" s="62" t="s">
        <v>260</v>
      </c>
      <c r="B143" s="62" t="s">
        <v>125</v>
      </c>
      <c r="C143" s="63" t="s">
        <v>161</v>
      </c>
      <c r="D143" s="47"/>
      <c r="E143" s="68" t="s">
        <v>24</v>
      </c>
      <c r="F143" s="68"/>
      <c r="G143" s="39">
        <v>1</v>
      </c>
      <c r="H143" s="39">
        <v>1</v>
      </c>
      <c r="I143" s="68">
        <f>Table32[[#This Row],[Incidents per Year]]*Table32[[#This Row],[Quantity per incident]]</f>
        <v>1</v>
      </c>
      <c r="J143" s="38">
        <f>D143*Table32[[#This Row],[Potential Quantity per year]]*3</f>
        <v>0</v>
      </c>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c r="LJ143" s="2"/>
      <c r="LK143" s="2"/>
      <c r="LL143" s="2"/>
      <c r="LM143" s="2"/>
      <c r="LN143" s="2"/>
      <c r="LO143" s="2"/>
      <c r="LP143" s="2"/>
      <c r="LQ143" s="2"/>
      <c r="LR143" s="2"/>
      <c r="LS143" s="2"/>
      <c r="LT143" s="2"/>
      <c r="LU143" s="2"/>
      <c r="LV143" s="2"/>
      <c r="LW143" s="2"/>
      <c r="LX143" s="2"/>
      <c r="LY143" s="2"/>
      <c r="LZ143" s="2"/>
      <c r="MA143" s="2"/>
      <c r="MB143" s="2"/>
      <c r="MC143" s="2"/>
      <c r="MD143" s="2"/>
      <c r="ME143" s="2"/>
      <c r="MF143" s="2"/>
      <c r="MG143" s="2"/>
      <c r="MH143" s="2"/>
      <c r="MI143" s="2"/>
      <c r="MJ143" s="2"/>
      <c r="MK143" s="2"/>
      <c r="ML143" s="2"/>
      <c r="MM143" s="2"/>
      <c r="MN143" s="2"/>
      <c r="MO143" s="2"/>
      <c r="MP143" s="2"/>
      <c r="MQ143" s="2"/>
      <c r="MR143" s="2"/>
      <c r="MS143" s="2"/>
      <c r="MT143" s="2"/>
      <c r="MU143" s="2"/>
      <c r="MV143" s="2"/>
      <c r="MW143" s="2"/>
      <c r="MX143" s="2"/>
      <c r="MY143" s="2"/>
      <c r="MZ143" s="2"/>
      <c r="NA143" s="2"/>
      <c r="NB143" s="2"/>
      <c r="NC143" s="2"/>
      <c r="ND143" s="2"/>
      <c r="NE143" s="2"/>
      <c r="NF143" s="2"/>
      <c r="NG143" s="2"/>
      <c r="NH143" s="2"/>
      <c r="NI143" s="2"/>
      <c r="NJ143" s="2"/>
      <c r="NK143" s="2"/>
      <c r="NL143" s="2"/>
      <c r="NM143" s="2"/>
      <c r="NN143" s="2"/>
      <c r="NO143" s="2"/>
      <c r="NP143" s="2"/>
      <c r="NQ143" s="2"/>
      <c r="NR143" s="2"/>
      <c r="NS143" s="2"/>
      <c r="NT143" s="2"/>
      <c r="NU143" s="2"/>
      <c r="NV143" s="2"/>
      <c r="NW143" s="2"/>
      <c r="NX143" s="2"/>
      <c r="NY143" s="2"/>
      <c r="NZ143" s="2"/>
      <c r="OA143" s="2"/>
      <c r="OB143" s="2"/>
      <c r="OC143" s="2"/>
      <c r="OD143" s="2"/>
      <c r="OE143" s="2"/>
      <c r="OF143" s="2"/>
      <c r="OG143" s="2"/>
      <c r="OH143" s="2"/>
      <c r="OI143" s="2"/>
      <c r="OJ143" s="2"/>
      <c r="OK143" s="2"/>
      <c r="OL143" s="2"/>
      <c r="OM143" s="2"/>
      <c r="ON143" s="2"/>
      <c r="OO143" s="2"/>
      <c r="OP143" s="2"/>
      <c r="OQ143" s="2"/>
      <c r="OR143" s="2"/>
      <c r="OS143" s="2"/>
      <c r="OT143" s="2"/>
      <c r="OU143" s="2"/>
      <c r="OV143" s="2"/>
      <c r="OW143" s="2"/>
      <c r="OX143" s="2"/>
      <c r="OY143" s="2"/>
      <c r="OZ143" s="2"/>
      <c r="PA143" s="2"/>
      <c r="PB143" s="2"/>
      <c r="PC143" s="2"/>
      <c r="PD143" s="2"/>
      <c r="PE143" s="2"/>
      <c r="PF143" s="2"/>
      <c r="PG143" s="2"/>
      <c r="PH143" s="2"/>
      <c r="PI143" s="2"/>
      <c r="PJ143" s="2"/>
      <c r="PK143" s="2"/>
      <c r="PL143" s="2"/>
      <c r="PM143" s="2"/>
      <c r="PN143" s="2"/>
      <c r="PO143" s="2"/>
      <c r="PP143" s="2"/>
      <c r="PQ143" s="2"/>
      <c r="PR143" s="2"/>
      <c r="PS143" s="2"/>
      <c r="PT143" s="2"/>
      <c r="PU143" s="2"/>
      <c r="PV143" s="2"/>
      <c r="PW143" s="2"/>
      <c r="PX143" s="2"/>
      <c r="PY143" s="2"/>
      <c r="PZ143" s="2"/>
      <c r="QA143" s="2"/>
      <c r="QB143" s="2"/>
      <c r="QC143" s="2"/>
      <c r="QD143" s="2"/>
      <c r="QE143" s="2"/>
      <c r="QF143" s="2"/>
      <c r="QG143" s="2"/>
      <c r="QH143" s="2"/>
      <c r="QI143" s="2"/>
      <c r="QJ143" s="2"/>
      <c r="QK143" s="2"/>
      <c r="QL143" s="2"/>
      <c r="QM143" s="2"/>
      <c r="QN143" s="2"/>
      <c r="QO143" s="2"/>
      <c r="QP143" s="2"/>
      <c r="QQ143" s="2"/>
      <c r="QR143" s="2"/>
      <c r="QS143" s="2"/>
      <c r="QT143" s="2"/>
      <c r="QU143" s="2"/>
      <c r="QV143" s="2"/>
      <c r="QW143" s="2"/>
      <c r="QX143" s="2"/>
      <c r="QY143" s="2"/>
      <c r="QZ143" s="2"/>
      <c r="RA143" s="2"/>
      <c r="RB143" s="2"/>
      <c r="RC143" s="2"/>
      <c r="RD143" s="2"/>
      <c r="RE143" s="2"/>
      <c r="RF143" s="2"/>
      <c r="RG143" s="2"/>
      <c r="RH143" s="2"/>
      <c r="RI143" s="2"/>
      <c r="RJ143" s="2"/>
      <c r="RK143" s="2"/>
      <c r="RL143" s="2"/>
      <c r="RM143" s="2"/>
      <c r="RN143" s="2"/>
      <c r="RO143" s="2"/>
      <c r="RP143" s="2"/>
      <c r="RQ143" s="2"/>
      <c r="RR143" s="2"/>
      <c r="RS143" s="2"/>
      <c r="RT143" s="2"/>
      <c r="RU143" s="2"/>
      <c r="RV143" s="2"/>
      <c r="RW143" s="2"/>
      <c r="RX143" s="2"/>
      <c r="RY143" s="2"/>
      <c r="RZ143" s="2"/>
      <c r="SA143" s="2"/>
      <c r="SB143" s="2"/>
      <c r="SC143" s="2"/>
      <c r="SD143" s="2"/>
      <c r="SE143" s="2"/>
      <c r="SF143" s="2"/>
      <c r="SG143" s="2"/>
      <c r="SH143" s="2"/>
      <c r="SI143" s="2"/>
      <c r="SJ143" s="2"/>
      <c r="SK143" s="2"/>
      <c r="SL143" s="2"/>
      <c r="SM143" s="2"/>
      <c r="SN143" s="2"/>
      <c r="SO143" s="2"/>
      <c r="SP143" s="2"/>
      <c r="SQ143" s="2"/>
      <c r="SR143" s="2"/>
      <c r="SS143" s="2"/>
      <c r="ST143" s="2"/>
      <c r="SU143" s="2"/>
      <c r="SV143" s="2"/>
      <c r="SW143" s="2"/>
      <c r="SX143" s="2"/>
      <c r="SY143" s="2"/>
      <c r="SZ143" s="2"/>
      <c r="TA143" s="2"/>
      <c r="TB143" s="2"/>
      <c r="TC143" s="2"/>
      <c r="TD143" s="2"/>
      <c r="TE143" s="2"/>
      <c r="TF143" s="2"/>
      <c r="TG143" s="2"/>
      <c r="TH143" s="2"/>
      <c r="TI143" s="2"/>
      <c r="TJ143" s="2"/>
      <c r="TK143" s="2"/>
      <c r="TL143" s="2"/>
      <c r="TM143" s="2"/>
      <c r="TN143" s="2"/>
      <c r="TO143" s="2"/>
      <c r="TP143" s="2"/>
      <c r="TQ143" s="2"/>
      <c r="TR143" s="2"/>
      <c r="TS143" s="2"/>
      <c r="TT143" s="2"/>
      <c r="TU143" s="2"/>
      <c r="TV143" s="2"/>
    </row>
    <row r="144" spans="1:542" s="37" customFormat="1" x14ac:dyDescent="0.35">
      <c r="A144" s="62" t="s">
        <v>199</v>
      </c>
      <c r="B144" s="62" t="s">
        <v>200</v>
      </c>
      <c r="C144" s="63">
        <v>1743</v>
      </c>
      <c r="D144" s="47"/>
      <c r="E144" s="68" t="s">
        <v>24</v>
      </c>
      <c r="F144" s="68">
        <v>1</v>
      </c>
      <c r="G144" s="39">
        <v>2</v>
      </c>
      <c r="H144" s="39">
        <v>1</v>
      </c>
      <c r="I144" s="68">
        <f>Table32[[#This Row],[Incidents per Year]]*Table32[[#This Row],[Quantity per incident]]</f>
        <v>2</v>
      </c>
      <c r="J144" s="38">
        <f>D144*Table32[[#This Row],[Potential Quantity per year]]*3</f>
        <v>0</v>
      </c>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s="2"/>
      <c r="KK144" s="2"/>
      <c r="KL144" s="2"/>
      <c r="KM144" s="2"/>
      <c r="KN144" s="2"/>
      <c r="KO144" s="2"/>
      <c r="KP144" s="2"/>
      <c r="KQ144" s="2"/>
      <c r="KR144" s="2"/>
      <c r="KS144" s="2"/>
      <c r="KT144" s="2"/>
      <c r="KU144" s="2"/>
      <c r="KV144" s="2"/>
      <c r="KW144" s="2"/>
      <c r="KX144" s="2"/>
      <c r="KY144" s="2"/>
      <c r="KZ144" s="2"/>
      <c r="LA144" s="2"/>
      <c r="LB144" s="2"/>
      <c r="LC144" s="2"/>
      <c r="LD144" s="2"/>
      <c r="LE144" s="2"/>
      <c r="LF144" s="2"/>
      <c r="LG144" s="2"/>
      <c r="LH144" s="2"/>
      <c r="LI144" s="2"/>
      <c r="LJ144" s="2"/>
      <c r="LK144" s="2"/>
      <c r="LL144" s="2"/>
      <c r="LM144" s="2"/>
      <c r="LN144" s="2"/>
      <c r="LO144" s="2"/>
      <c r="LP144" s="2"/>
      <c r="LQ144" s="2"/>
      <c r="LR144" s="2"/>
      <c r="LS144" s="2"/>
      <c r="LT144" s="2"/>
      <c r="LU144" s="2"/>
      <c r="LV144" s="2"/>
      <c r="LW144" s="2"/>
      <c r="LX144" s="2"/>
      <c r="LY144" s="2"/>
      <c r="LZ144" s="2"/>
      <c r="MA144" s="2"/>
      <c r="MB144" s="2"/>
      <c r="MC144" s="2"/>
      <c r="MD144" s="2"/>
      <c r="ME144" s="2"/>
      <c r="MF144" s="2"/>
      <c r="MG144" s="2"/>
      <c r="MH144" s="2"/>
      <c r="MI144" s="2"/>
      <c r="MJ144" s="2"/>
      <c r="MK144" s="2"/>
      <c r="ML144" s="2"/>
      <c r="MM144" s="2"/>
      <c r="MN144" s="2"/>
      <c r="MO144" s="2"/>
      <c r="MP144" s="2"/>
      <c r="MQ144" s="2"/>
      <c r="MR144" s="2"/>
      <c r="MS144" s="2"/>
      <c r="MT144" s="2"/>
      <c r="MU144" s="2"/>
      <c r="MV144" s="2"/>
      <c r="MW144" s="2"/>
      <c r="MX144" s="2"/>
      <c r="MY144" s="2"/>
      <c r="MZ144" s="2"/>
      <c r="NA144" s="2"/>
      <c r="NB144" s="2"/>
      <c r="NC144" s="2"/>
      <c r="ND144" s="2"/>
      <c r="NE144" s="2"/>
      <c r="NF144" s="2"/>
      <c r="NG144" s="2"/>
      <c r="NH144" s="2"/>
      <c r="NI144" s="2"/>
      <c r="NJ144" s="2"/>
      <c r="NK144" s="2"/>
      <c r="NL144" s="2"/>
      <c r="NM144" s="2"/>
      <c r="NN144" s="2"/>
      <c r="NO144" s="2"/>
      <c r="NP144" s="2"/>
      <c r="NQ144" s="2"/>
      <c r="NR144" s="2"/>
      <c r="NS144" s="2"/>
      <c r="NT144" s="2"/>
      <c r="NU144" s="2"/>
      <c r="NV144" s="2"/>
      <c r="NW144" s="2"/>
      <c r="NX144" s="2"/>
      <c r="NY144" s="2"/>
      <c r="NZ144" s="2"/>
      <c r="OA144" s="2"/>
      <c r="OB144" s="2"/>
      <c r="OC144" s="2"/>
      <c r="OD144" s="2"/>
      <c r="OE144" s="2"/>
      <c r="OF144" s="2"/>
      <c r="OG144" s="2"/>
      <c r="OH144" s="2"/>
      <c r="OI144" s="2"/>
      <c r="OJ144" s="2"/>
      <c r="OK144" s="2"/>
      <c r="OL144" s="2"/>
      <c r="OM144" s="2"/>
      <c r="ON144" s="2"/>
      <c r="OO144" s="2"/>
      <c r="OP144" s="2"/>
      <c r="OQ144" s="2"/>
      <c r="OR144" s="2"/>
      <c r="OS144" s="2"/>
      <c r="OT144" s="2"/>
      <c r="OU144" s="2"/>
      <c r="OV144" s="2"/>
      <c r="OW144" s="2"/>
      <c r="OX144" s="2"/>
      <c r="OY144" s="2"/>
      <c r="OZ144" s="2"/>
      <c r="PA144" s="2"/>
      <c r="PB144" s="2"/>
      <c r="PC144" s="2"/>
      <c r="PD144" s="2"/>
      <c r="PE144" s="2"/>
      <c r="PF144" s="2"/>
      <c r="PG144" s="2"/>
      <c r="PH144" s="2"/>
      <c r="PI144" s="2"/>
      <c r="PJ144" s="2"/>
      <c r="PK144" s="2"/>
      <c r="PL144" s="2"/>
      <c r="PM144" s="2"/>
      <c r="PN144" s="2"/>
      <c r="PO144" s="2"/>
      <c r="PP144" s="2"/>
      <c r="PQ144" s="2"/>
      <c r="PR144" s="2"/>
      <c r="PS144" s="2"/>
      <c r="PT144" s="2"/>
      <c r="PU144" s="2"/>
      <c r="PV144" s="2"/>
      <c r="PW144" s="2"/>
      <c r="PX144" s="2"/>
      <c r="PY144" s="2"/>
      <c r="PZ144" s="2"/>
      <c r="QA144" s="2"/>
      <c r="QB144" s="2"/>
      <c r="QC144" s="2"/>
      <c r="QD144" s="2"/>
      <c r="QE144" s="2"/>
      <c r="QF144" s="2"/>
      <c r="QG144" s="2"/>
      <c r="QH144" s="2"/>
      <c r="QI144" s="2"/>
      <c r="QJ144" s="2"/>
      <c r="QK144" s="2"/>
      <c r="QL144" s="2"/>
      <c r="QM144" s="2"/>
      <c r="QN144" s="2"/>
      <c r="QO144" s="2"/>
      <c r="QP144" s="2"/>
      <c r="QQ144" s="2"/>
      <c r="QR144" s="2"/>
      <c r="QS144" s="2"/>
      <c r="QT144" s="2"/>
      <c r="QU144" s="2"/>
      <c r="QV144" s="2"/>
      <c r="QW144" s="2"/>
      <c r="QX144" s="2"/>
      <c r="QY144" s="2"/>
      <c r="QZ144" s="2"/>
      <c r="RA144" s="2"/>
      <c r="RB144" s="2"/>
      <c r="RC144" s="2"/>
      <c r="RD144" s="2"/>
      <c r="RE144" s="2"/>
      <c r="RF144" s="2"/>
      <c r="RG144" s="2"/>
      <c r="RH144" s="2"/>
      <c r="RI144" s="2"/>
      <c r="RJ144" s="2"/>
      <c r="RK144" s="2"/>
      <c r="RL144" s="2"/>
      <c r="RM144" s="2"/>
      <c r="RN144" s="2"/>
      <c r="RO144" s="2"/>
      <c r="RP144" s="2"/>
      <c r="RQ144" s="2"/>
      <c r="RR144" s="2"/>
      <c r="RS144" s="2"/>
      <c r="RT144" s="2"/>
      <c r="RU144" s="2"/>
      <c r="RV144" s="2"/>
      <c r="RW144" s="2"/>
      <c r="RX144" s="2"/>
      <c r="RY144" s="2"/>
      <c r="RZ144" s="2"/>
      <c r="SA144" s="2"/>
      <c r="SB144" s="2"/>
      <c r="SC144" s="2"/>
      <c r="SD144" s="2"/>
      <c r="SE144" s="2"/>
      <c r="SF144" s="2"/>
      <c r="SG144" s="2"/>
      <c r="SH144" s="2"/>
      <c r="SI144" s="2"/>
      <c r="SJ144" s="2"/>
      <c r="SK144" s="2"/>
      <c r="SL144" s="2"/>
      <c r="SM144" s="2"/>
      <c r="SN144" s="2"/>
      <c r="SO144" s="2"/>
      <c r="SP144" s="2"/>
      <c r="SQ144" s="2"/>
      <c r="SR144" s="2"/>
      <c r="SS144" s="2"/>
      <c r="ST144" s="2"/>
      <c r="SU144" s="2"/>
      <c r="SV144" s="2"/>
      <c r="SW144" s="2"/>
      <c r="SX144" s="2"/>
      <c r="SY144" s="2"/>
      <c r="SZ144" s="2"/>
      <c r="TA144" s="2"/>
      <c r="TB144" s="2"/>
      <c r="TC144" s="2"/>
      <c r="TD144" s="2"/>
      <c r="TE144" s="2"/>
      <c r="TF144" s="2"/>
      <c r="TG144" s="2"/>
      <c r="TH144" s="2"/>
      <c r="TI144" s="2"/>
      <c r="TJ144" s="2"/>
      <c r="TK144" s="2"/>
      <c r="TL144" s="2"/>
      <c r="TM144" s="2"/>
      <c r="TN144" s="2"/>
      <c r="TO144" s="2"/>
      <c r="TP144" s="2"/>
      <c r="TQ144" s="2"/>
      <c r="TR144" s="2"/>
      <c r="TS144" s="2"/>
      <c r="TT144" s="2"/>
      <c r="TU144" s="2"/>
      <c r="TV144" s="2"/>
    </row>
    <row r="145" spans="1:542" s="37" customFormat="1" x14ac:dyDescent="0.35">
      <c r="A145" s="62" t="s">
        <v>201</v>
      </c>
      <c r="B145" s="62" t="s">
        <v>125</v>
      </c>
      <c r="C145" s="63" t="s">
        <v>161</v>
      </c>
      <c r="D145" s="47"/>
      <c r="E145" s="68" t="s">
        <v>24</v>
      </c>
      <c r="F145" s="68">
        <v>0</v>
      </c>
      <c r="G145" s="39">
        <v>4</v>
      </c>
      <c r="H145" s="39">
        <v>1</v>
      </c>
      <c r="I145" s="68">
        <f>Table32[[#This Row],[Incidents per Year]]*Table32[[#This Row],[Quantity per incident]]</f>
        <v>4</v>
      </c>
      <c r="J145" s="38">
        <f>D145*Table32[[#This Row],[Potential Quantity per year]]*3</f>
        <v>0</v>
      </c>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row>
    <row r="146" spans="1:542" s="37" customFormat="1" x14ac:dyDescent="0.35">
      <c r="A146" s="62" t="s">
        <v>195</v>
      </c>
      <c r="B146" s="62" t="s">
        <v>125</v>
      </c>
      <c r="C146" s="63" t="s">
        <v>161</v>
      </c>
      <c r="D146" s="47"/>
      <c r="E146" s="68" t="s">
        <v>24</v>
      </c>
      <c r="F146" s="68">
        <v>1</v>
      </c>
      <c r="G146" s="39">
        <v>1</v>
      </c>
      <c r="H146" s="39">
        <v>1</v>
      </c>
      <c r="I146" s="68">
        <f>Table32[[#This Row],[Incidents per Year]]*Table32[[#This Row],[Quantity per incident]]</f>
        <v>1</v>
      </c>
      <c r="J146" s="38">
        <f>D146*Table32[[#This Row],[Potential Quantity per year]]*3</f>
        <v>0</v>
      </c>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s="2"/>
      <c r="KK146" s="2"/>
      <c r="KL146" s="2"/>
      <c r="KM146" s="2"/>
      <c r="KN146" s="2"/>
      <c r="KO146" s="2"/>
      <c r="KP146" s="2"/>
      <c r="KQ146" s="2"/>
      <c r="KR146" s="2"/>
      <c r="KS146" s="2"/>
      <c r="KT146" s="2"/>
      <c r="KU146" s="2"/>
      <c r="KV146" s="2"/>
      <c r="KW146" s="2"/>
      <c r="KX146" s="2"/>
      <c r="KY146" s="2"/>
      <c r="KZ146" s="2"/>
      <c r="LA146" s="2"/>
      <c r="LB146" s="2"/>
      <c r="LC146" s="2"/>
      <c r="LD146" s="2"/>
      <c r="LE146" s="2"/>
      <c r="LF146" s="2"/>
      <c r="LG146" s="2"/>
      <c r="LH146" s="2"/>
      <c r="LI146" s="2"/>
      <c r="LJ146" s="2"/>
      <c r="LK146" s="2"/>
      <c r="LL146" s="2"/>
      <c r="LM146" s="2"/>
      <c r="LN146" s="2"/>
      <c r="LO146" s="2"/>
      <c r="LP146" s="2"/>
      <c r="LQ146" s="2"/>
      <c r="LR146" s="2"/>
      <c r="LS146" s="2"/>
      <c r="LT146" s="2"/>
      <c r="LU146" s="2"/>
      <c r="LV146" s="2"/>
      <c r="LW146" s="2"/>
      <c r="LX146" s="2"/>
      <c r="LY146" s="2"/>
      <c r="LZ146" s="2"/>
      <c r="MA146" s="2"/>
      <c r="MB146" s="2"/>
      <c r="MC146" s="2"/>
      <c r="MD146" s="2"/>
      <c r="ME146" s="2"/>
      <c r="MF146" s="2"/>
      <c r="MG146" s="2"/>
      <c r="MH146" s="2"/>
      <c r="MI146" s="2"/>
      <c r="MJ146" s="2"/>
      <c r="MK146" s="2"/>
      <c r="ML146" s="2"/>
      <c r="MM146" s="2"/>
      <c r="MN146" s="2"/>
      <c r="MO146" s="2"/>
      <c r="MP146" s="2"/>
      <c r="MQ146" s="2"/>
      <c r="MR146" s="2"/>
      <c r="MS146" s="2"/>
      <c r="MT146" s="2"/>
      <c r="MU146" s="2"/>
      <c r="MV146" s="2"/>
      <c r="MW146" s="2"/>
      <c r="MX146" s="2"/>
      <c r="MY146" s="2"/>
      <c r="MZ146" s="2"/>
      <c r="NA146" s="2"/>
      <c r="NB146" s="2"/>
      <c r="NC146" s="2"/>
      <c r="ND146" s="2"/>
      <c r="NE146" s="2"/>
      <c r="NF146" s="2"/>
      <c r="NG146" s="2"/>
      <c r="NH146" s="2"/>
      <c r="NI146" s="2"/>
      <c r="NJ146" s="2"/>
      <c r="NK146" s="2"/>
      <c r="NL146" s="2"/>
      <c r="NM146" s="2"/>
      <c r="NN146" s="2"/>
      <c r="NO146" s="2"/>
      <c r="NP146" s="2"/>
      <c r="NQ146" s="2"/>
      <c r="NR146" s="2"/>
      <c r="NS146" s="2"/>
      <c r="NT146" s="2"/>
      <c r="NU146" s="2"/>
      <c r="NV146" s="2"/>
      <c r="NW146" s="2"/>
      <c r="NX146" s="2"/>
      <c r="NY146" s="2"/>
      <c r="NZ146" s="2"/>
      <c r="OA146" s="2"/>
      <c r="OB146" s="2"/>
      <c r="OC146" s="2"/>
      <c r="OD146" s="2"/>
      <c r="OE146" s="2"/>
      <c r="OF146" s="2"/>
      <c r="OG146" s="2"/>
      <c r="OH146" s="2"/>
      <c r="OI146" s="2"/>
      <c r="OJ146" s="2"/>
      <c r="OK146" s="2"/>
      <c r="OL146" s="2"/>
      <c r="OM146" s="2"/>
      <c r="ON146" s="2"/>
      <c r="OO146" s="2"/>
      <c r="OP146" s="2"/>
      <c r="OQ146" s="2"/>
      <c r="OR146" s="2"/>
      <c r="OS146" s="2"/>
      <c r="OT146" s="2"/>
      <c r="OU146" s="2"/>
      <c r="OV146" s="2"/>
      <c r="OW146" s="2"/>
      <c r="OX146" s="2"/>
      <c r="OY146" s="2"/>
      <c r="OZ146" s="2"/>
      <c r="PA146" s="2"/>
      <c r="PB146" s="2"/>
      <c r="PC146" s="2"/>
      <c r="PD146" s="2"/>
      <c r="PE146" s="2"/>
      <c r="PF146" s="2"/>
      <c r="PG146" s="2"/>
      <c r="PH146" s="2"/>
      <c r="PI146" s="2"/>
      <c r="PJ146" s="2"/>
      <c r="PK146" s="2"/>
      <c r="PL146" s="2"/>
      <c r="PM146" s="2"/>
      <c r="PN146" s="2"/>
      <c r="PO146" s="2"/>
      <c r="PP146" s="2"/>
      <c r="PQ146" s="2"/>
      <c r="PR146" s="2"/>
      <c r="PS146" s="2"/>
      <c r="PT146" s="2"/>
      <c r="PU146" s="2"/>
      <c r="PV146" s="2"/>
      <c r="PW146" s="2"/>
      <c r="PX146" s="2"/>
      <c r="PY146" s="2"/>
      <c r="PZ146" s="2"/>
      <c r="QA146" s="2"/>
      <c r="QB146" s="2"/>
      <c r="QC146" s="2"/>
      <c r="QD146" s="2"/>
      <c r="QE146" s="2"/>
      <c r="QF146" s="2"/>
      <c r="QG146" s="2"/>
      <c r="QH146" s="2"/>
      <c r="QI146" s="2"/>
      <c r="QJ146" s="2"/>
      <c r="QK146" s="2"/>
      <c r="QL146" s="2"/>
      <c r="QM146" s="2"/>
      <c r="QN146" s="2"/>
      <c r="QO146" s="2"/>
      <c r="QP146" s="2"/>
      <c r="QQ146" s="2"/>
      <c r="QR146" s="2"/>
      <c r="QS146" s="2"/>
      <c r="QT146" s="2"/>
      <c r="QU146" s="2"/>
      <c r="QV146" s="2"/>
      <c r="QW146" s="2"/>
      <c r="QX146" s="2"/>
      <c r="QY146" s="2"/>
      <c r="QZ146" s="2"/>
      <c r="RA146" s="2"/>
      <c r="RB146" s="2"/>
      <c r="RC146" s="2"/>
      <c r="RD146" s="2"/>
      <c r="RE146" s="2"/>
      <c r="RF146" s="2"/>
      <c r="RG146" s="2"/>
      <c r="RH146" s="2"/>
      <c r="RI146" s="2"/>
      <c r="RJ146" s="2"/>
      <c r="RK146" s="2"/>
      <c r="RL146" s="2"/>
      <c r="RM146" s="2"/>
      <c r="RN146" s="2"/>
      <c r="RO146" s="2"/>
      <c r="RP146" s="2"/>
      <c r="RQ146" s="2"/>
      <c r="RR146" s="2"/>
      <c r="RS146" s="2"/>
      <c r="RT146" s="2"/>
      <c r="RU146" s="2"/>
      <c r="RV146" s="2"/>
      <c r="RW146" s="2"/>
      <c r="RX146" s="2"/>
      <c r="RY146" s="2"/>
      <c r="RZ146" s="2"/>
      <c r="SA146" s="2"/>
      <c r="SB146" s="2"/>
      <c r="SC146" s="2"/>
      <c r="SD146" s="2"/>
      <c r="SE146" s="2"/>
      <c r="SF146" s="2"/>
      <c r="SG146" s="2"/>
      <c r="SH146" s="2"/>
      <c r="SI146" s="2"/>
      <c r="SJ146" s="2"/>
      <c r="SK146" s="2"/>
      <c r="SL146" s="2"/>
      <c r="SM146" s="2"/>
      <c r="SN146" s="2"/>
      <c r="SO146" s="2"/>
      <c r="SP146" s="2"/>
      <c r="SQ146" s="2"/>
      <c r="SR146" s="2"/>
      <c r="SS146" s="2"/>
      <c r="ST146" s="2"/>
      <c r="SU146" s="2"/>
      <c r="SV146" s="2"/>
      <c r="SW146" s="2"/>
      <c r="SX146" s="2"/>
      <c r="SY146" s="2"/>
      <c r="SZ146" s="2"/>
      <c r="TA146" s="2"/>
      <c r="TB146" s="2"/>
      <c r="TC146" s="2"/>
      <c r="TD146" s="2"/>
      <c r="TE146" s="2"/>
      <c r="TF146" s="2"/>
      <c r="TG146" s="2"/>
      <c r="TH146" s="2"/>
      <c r="TI146" s="2"/>
      <c r="TJ146" s="2"/>
      <c r="TK146" s="2"/>
      <c r="TL146" s="2"/>
      <c r="TM146" s="2"/>
      <c r="TN146" s="2"/>
      <c r="TO146" s="2"/>
      <c r="TP146" s="2"/>
      <c r="TQ146" s="2"/>
      <c r="TR146" s="2"/>
      <c r="TS146" s="2"/>
      <c r="TT146" s="2"/>
      <c r="TU146" s="2"/>
      <c r="TV146" s="2"/>
    </row>
    <row r="147" spans="1:542" s="37" customFormat="1" x14ac:dyDescent="0.35">
      <c r="A147" s="62" t="s">
        <v>196</v>
      </c>
      <c r="B147" s="62" t="s">
        <v>125</v>
      </c>
      <c r="C147" s="63" t="s">
        <v>161</v>
      </c>
      <c r="D147" s="47"/>
      <c r="E147" s="68" t="s">
        <v>24</v>
      </c>
      <c r="F147" s="68">
        <v>0</v>
      </c>
      <c r="G147" s="39">
        <v>1</v>
      </c>
      <c r="H147" s="39">
        <v>1</v>
      </c>
      <c r="I147" s="68">
        <f>Table32[[#This Row],[Incidents per Year]]*Table32[[#This Row],[Quantity per incident]]</f>
        <v>1</v>
      </c>
      <c r="J147" s="38">
        <f>D147*Table32[[#This Row],[Potential Quantity per year]]*3</f>
        <v>0</v>
      </c>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c r="RQ147" s="2"/>
      <c r="RR147" s="2"/>
      <c r="RS147" s="2"/>
      <c r="RT147" s="2"/>
      <c r="RU147" s="2"/>
      <c r="RV147" s="2"/>
      <c r="RW147" s="2"/>
      <c r="RX147" s="2"/>
      <c r="RY147" s="2"/>
      <c r="RZ147" s="2"/>
      <c r="SA147" s="2"/>
      <c r="SB147" s="2"/>
      <c r="SC147" s="2"/>
      <c r="SD147" s="2"/>
      <c r="SE147" s="2"/>
      <c r="SF147" s="2"/>
      <c r="SG147" s="2"/>
      <c r="SH147" s="2"/>
      <c r="SI147" s="2"/>
      <c r="SJ147" s="2"/>
      <c r="SK147" s="2"/>
      <c r="SL147" s="2"/>
      <c r="SM147" s="2"/>
      <c r="SN147" s="2"/>
      <c r="SO147" s="2"/>
      <c r="SP147" s="2"/>
      <c r="SQ147" s="2"/>
      <c r="SR147" s="2"/>
      <c r="SS147" s="2"/>
      <c r="ST147" s="2"/>
      <c r="SU147" s="2"/>
      <c r="SV147" s="2"/>
      <c r="SW147" s="2"/>
      <c r="SX147" s="2"/>
      <c r="SY147" s="2"/>
      <c r="SZ147" s="2"/>
      <c r="TA147" s="2"/>
      <c r="TB147" s="2"/>
      <c r="TC147" s="2"/>
      <c r="TD147" s="2"/>
      <c r="TE147" s="2"/>
      <c r="TF147" s="2"/>
      <c r="TG147" s="2"/>
      <c r="TH147" s="2"/>
      <c r="TI147" s="2"/>
      <c r="TJ147" s="2"/>
      <c r="TK147" s="2"/>
      <c r="TL147" s="2"/>
      <c r="TM147" s="2"/>
      <c r="TN147" s="2"/>
      <c r="TO147" s="2"/>
      <c r="TP147" s="2"/>
      <c r="TQ147" s="2"/>
      <c r="TR147" s="2"/>
      <c r="TS147" s="2"/>
      <c r="TT147" s="2"/>
      <c r="TU147" s="2"/>
      <c r="TV147" s="2"/>
    </row>
    <row r="148" spans="1:542" s="37" customFormat="1" x14ac:dyDescent="0.35">
      <c r="A148" s="62" t="s">
        <v>197</v>
      </c>
      <c r="B148" s="62" t="s">
        <v>125</v>
      </c>
      <c r="C148" s="63" t="s">
        <v>161</v>
      </c>
      <c r="D148" s="47"/>
      <c r="E148" s="68" t="s">
        <v>24</v>
      </c>
      <c r="F148" s="68">
        <v>0</v>
      </c>
      <c r="G148" s="39">
        <v>1</v>
      </c>
      <c r="H148" s="39">
        <v>1</v>
      </c>
      <c r="I148" s="68">
        <f>Table32[[#This Row],[Incidents per Year]]*Table32[[#This Row],[Quantity per incident]]</f>
        <v>1</v>
      </c>
      <c r="J148" s="38">
        <f>D148*Table32[[#This Row],[Potential Quantity per year]]*3</f>
        <v>0</v>
      </c>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s="2"/>
      <c r="KK148" s="2"/>
      <c r="KL148" s="2"/>
      <c r="KM148" s="2"/>
      <c r="KN148" s="2"/>
      <c r="KO148" s="2"/>
      <c r="KP148" s="2"/>
      <c r="KQ148" s="2"/>
      <c r="KR148" s="2"/>
      <c r="KS148" s="2"/>
      <c r="KT148" s="2"/>
      <c r="KU148" s="2"/>
      <c r="KV148" s="2"/>
      <c r="KW148" s="2"/>
      <c r="KX148" s="2"/>
      <c r="KY148" s="2"/>
      <c r="KZ148" s="2"/>
      <c r="LA148" s="2"/>
      <c r="LB148" s="2"/>
      <c r="LC148" s="2"/>
      <c r="LD148" s="2"/>
      <c r="LE148" s="2"/>
      <c r="LF148" s="2"/>
      <c r="LG148" s="2"/>
      <c r="LH148" s="2"/>
      <c r="LI148" s="2"/>
      <c r="LJ148" s="2"/>
      <c r="LK148" s="2"/>
      <c r="LL148" s="2"/>
      <c r="LM148" s="2"/>
      <c r="LN148" s="2"/>
      <c r="LO148" s="2"/>
      <c r="LP148" s="2"/>
      <c r="LQ148" s="2"/>
      <c r="LR148" s="2"/>
      <c r="LS148" s="2"/>
      <c r="LT148" s="2"/>
      <c r="LU148" s="2"/>
      <c r="LV148" s="2"/>
      <c r="LW148" s="2"/>
      <c r="LX148" s="2"/>
      <c r="LY148" s="2"/>
      <c r="LZ148" s="2"/>
      <c r="MA148" s="2"/>
      <c r="MB148" s="2"/>
      <c r="MC148" s="2"/>
      <c r="MD148" s="2"/>
      <c r="ME148" s="2"/>
      <c r="MF148" s="2"/>
      <c r="MG148" s="2"/>
      <c r="MH148" s="2"/>
      <c r="MI148" s="2"/>
      <c r="MJ148" s="2"/>
      <c r="MK148" s="2"/>
      <c r="ML148" s="2"/>
      <c r="MM148" s="2"/>
      <c r="MN148" s="2"/>
      <c r="MO148" s="2"/>
      <c r="MP148" s="2"/>
      <c r="MQ148" s="2"/>
      <c r="MR148" s="2"/>
      <c r="MS148" s="2"/>
      <c r="MT148" s="2"/>
      <c r="MU148" s="2"/>
      <c r="MV148" s="2"/>
      <c r="MW148" s="2"/>
      <c r="MX148" s="2"/>
      <c r="MY148" s="2"/>
      <c r="MZ148" s="2"/>
      <c r="NA148" s="2"/>
      <c r="NB148" s="2"/>
      <c r="NC148" s="2"/>
      <c r="ND148" s="2"/>
      <c r="NE148" s="2"/>
      <c r="NF148" s="2"/>
      <c r="NG148" s="2"/>
      <c r="NH148" s="2"/>
      <c r="NI148" s="2"/>
      <c r="NJ148" s="2"/>
      <c r="NK148" s="2"/>
      <c r="NL148" s="2"/>
      <c r="NM148" s="2"/>
      <c r="NN148" s="2"/>
      <c r="NO148" s="2"/>
      <c r="NP148" s="2"/>
      <c r="NQ148" s="2"/>
      <c r="NR148" s="2"/>
      <c r="NS148" s="2"/>
      <c r="NT148" s="2"/>
      <c r="NU148" s="2"/>
      <c r="NV148" s="2"/>
      <c r="NW148" s="2"/>
      <c r="NX148" s="2"/>
      <c r="NY148" s="2"/>
      <c r="NZ148" s="2"/>
      <c r="OA148" s="2"/>
      <c r="OB148" s="2"/>
      <c r="OC148" s="2"/>
      <c r="OD148" s="2"/>
      <c r="OE148" s="2"/>
      <c r="OF148" s="2"/>
      <c r="OG148" s="2"/>
      <c r="OH148" s="2"/>
      <c r="OI148" s="2"/>
      <c r="OJ148" s="2"/>
      <c r="OK148" s="2"/>
      <c r="OL148" s="2"/>
      <c r="OM148" s="2"/>
      <c r="ON148" s="2"/>
      <c r="OO148" s="2"/>
      <c r="OP148" s="2"/>
      <c r="OQ148" s="2"/>
      <c r="OR148" s="2"/>
      <c r="OS148" s="2"/>
      <c r="OT148" s="2"/>
      <c r="OU148" s="2"/>
      <c r="OV148" s="2"/>
      <c r="OW148" s="2"/>
      <c r="OX148" s="2"/>
      <c r="OY148" s="2"/>
      <c r="OZ148" s="2"/>
      <c r="PA148" s="2"/>
      <c r="PB148" s="2"/>
      <c r="PC148" s="2"/>
      <c r="PD148" s="2"/>
      <c r="PE148" s="2"/>
      <c r="PF148" s="2"/>
      <c r="PG148" s="2"/>
      <c r="PH148" s="2"/>
      <c r="PI148" s="2"/>
      <c r="PJ148" s="2"/>
      <c r="PK148" s="2"/>
      <c r="PL148" s="2"/>
      <c r="PM148" s="2"/>
      <c r="PN148" s="2"/>
      <c r="PO148" s="2"/>
      <c r="PP148" s="2"/>
      <c r="PQ148" s="2"/>
      <c r="PR148" s="2"/>
      <c r="PS148" s="2"/>
      <c r="PT148" s="2"/>
      <c r="PU148" s="2"/>
      <c r="PV148" s="2"/>
      <c r="PW148" s="2"/>
      <c r="PX148" s="2"/>
      <c r="PY148" s="2"/>
      <c r="PZ148" s="2"/>
      <c r="QA148" s="2"/>
      <c r="QB148" s="2"/>
      <c r="QC148" s="2"/>
      <c r="QD148" s="2"/>
      <c r="QE148" s="2"/>
      <c r="QF148" s="2"/>
      <c r="QG148" s="2"/>
      <c r="QH148" s="2"/>
      <c r="QI148" s="2"/>
      <c r="QJ148" s="2"/>
      <c r="QK148" s="2"/>
      <c r="QL148" s="2"/>
      <c r="QM148" s="2"/>
      <c r="QN148" s="2"/>
      <c r="QO148" s="2"/>
      <c r="QP148" s="2"/>
      <c r="QQ148" s="2"/>
      <c r="QR148" s="2"/>
      <c r="QS148" s="2"/>
      <c r="QT148" s="2"/>
      <c r="QU148" s="2"/>
      <c r="QV148" s="2"/>
      <c r="QW148" s="2"/>
      <c r="QX148" s="2"/>
      <c r="QY148" s="2"/>
      <c r="QZ148" s="2"/>
      <c r="RA148" s="2"/>
      <c r="RB148" s="2"/>
      <c r="RC148" s="2"/>
      <c r="RD148" s="2"/>
      <c r="RE148" s="2"/>
      <c r="RF148" s="2"/>
      <c r="RG148" s="2"/>
      <c r="RH148" s="2"/>
      <c r="RI148" s="2"/>
      <c r="RJ148" s="2"/>
      <c r="RK148" s="2"/>
      <c r="RL148" s="2"/>
      <c r="RM148" s="2"/>
      <c r="RN148" s="2"/>
      <c r="RO148" s="2"/>
      <c r="RP148" s="2"/>
      <c r="RQ148" s="2"/>
      <c r="RR148" s="2"/>
      <c r="RS148" s="2"/>
      <c r="RT148" s="2"/>
      <c r="RU148" s="2"/>
      <c r="RV148" s="2"/>
      <c r="RW148" s="2"/>
      <c r="RX148" s="2"/>
      <c r="RY148" s="2"/>
      <c r="RZ148" s="2"/>
      <c r="SA148" s="2"/>
      <c r="SB148" s="2"/>
      <c r="SC148" s="2"/>
      <c r="SD148" s="2"/>
      <c r="SE148" s="2"/>
      <c r="SF148" s="2"/>
      <c r="SG148" s="2"/>
      <c r="SH148" s="2"/>
      <c r="SI148" s="2"/>
      <c r="SJ148" s="2"/>
      <c r="SK148" s="2"/>
      <c r="SL148" s="2"/>
      <c r="SM148" s="2"/>
      <c r="SN148" s="2"/>
      <c r="SO148" s="2"/>
      <c r="SP148" s="2"/>
      <c r="SQ148" s="2"/>
      <c r="SR148" s="2"/>
      <c r="SS148" s="2"/>
      <c r="ST148" s="2"/>
      <c r="SU148" s="2"/>
      <c r="SV148" s="2"/>
      <c r="SW148" s="2"/>
      <c r="SX148" s="2"/>
      <c r="SY148" s="2"/>
      <c r="SZ148" s="2"/>
      <c r="TA148" s="2"/>
      <c r="TB148" s="2"/>
      <c r="TC148" s="2"/>
      <c r="TD148" s="2"/>
      <c r="TE148" s="2"/>
      <c r="TF148" s="2"/>
      <c r="TG148" s="2"/>
      <c r="TH148" s="2"/>
      <c r="TI148" s="2"/>
      <c r="TJ148" s="2"/>
      <c r="TK148" s="2"/>
      <c r="TL148" s="2"/>
      <c r="TM148" s="2"/>
      <c r="TN148" s="2"/>
      <c r="TO148" s="2"/>
      <c r="TP148" s="2"/>
      <c r="TQ148" s="2"/>
      <c r="TR148" s="2"/>
      <c r="TS148" s="2"/>
      <c r="TT148" s="2"/>
      <c r="TU148" s="2"/>
      <c r="TV148" s="2"/>
    </row>
    <row r="149" spans="1:542" s="37" customFormat="1" x14ac:dyDescent="0.35">
      <c r="A149" s="62" t="s">
        <v>198</v>
      </c>
      <c r="B149" s="62" t="s">
        <v>125</v>
      </c>
      <c r="C149" s="63" t="s">
        <v>161</v>
      </c>
      <c r="D149" s="47"/>
      <c r="E149" s="68" t="s">
        <v>24</v>
      </c>
      <c r="F149" s="68">
        <v>0</v>
      </c>
      <c r="G149" s="39">
        <v>1</v>
      </c>
      <c r="H149" s="39">
        <v>1</v>
      </c>
      <c r="I149" s="68">
        <f>Table32[[#This Row],[Incidents per Year]]*Table32[[#This Row],[Quantity per incident]]</f>
        <v>1</v>
      </c>
      <c r="J149" s="38">
        <f>D149*Table32[[#This Row],[Potential Quantity per year]]*3</f>
        <v>0</v>
      </c>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c r="LJ149" s="2"/>
      <c r="LK149" s="2"/>
      <c r="LL149" s="2"/>
      <c r="LM149" s="2"/>
      <c r="LN149" s="2"/>
      <c r="LO149" s="2"/>
      <c r="LP149" s="2"/>
      <c r="LQ149" s="2"/>
      <c r="LR149" s="2"/>
      <c r="LS149" s="2"/>
      <c r="LT149" s="2"/>
      <c r="LU149" s="2"/>
      <c r="LV149" s="2"/>
      <c r="LW149" s="2"/>
      <c r="LX149" s="2"/>
      <c r="LY149" s="2"/>
      <c r="LZ149" s="2"/>
      <c r="MA149" s="2"/>
      <c r="MB149" s="2"/>
      <c r="MC149" s="2"/>
      <c r="MD149" s="2"/>
      <c r="ME149" s="2"/>
      <c r="MF149" s="2"/>
      <c r="MG149" s="2"/>
      <c r="MH149" s="2"/>
      <c r="MI149" s="2"/>
      <c r="MJ149" s="2"/>
      <c r="MK149" s="2"/>
      <c r="ML149" s="2"/>
      <c r="MM149" s="2"/>
      <c r="MN149" s="2"/>
      <c r="MO149" s="2"/>
      <c r="MP149" s="2"/>
      <c r="MQ149" s="2"/>
      <c r="MR149" s="2"/>
      <c r="MS149" s="2"/>
      <c r="MT149" s="2"/>
      <c r="MU149" s="2"/>
      <c r="MV149" s="2"/>
      <c r="MW149" s="2"/>
      <c r="MX149" s="2"/>
      <c r="MY149" s="2"/>
      <c r="MZ149" s="2"/>
      <c r="NA149" s="2"/>
      <c r="NB149" s="2"/>
      <c r="NC149" s="2"/>
      <c r="ND149" s="2"/>
      <c r="NE149" s="2"/>
      <c r="NF149" s="2"/>
      <c r="NG149" s="2"/>
      <c r="NH149" s="2"/>
      <c r="NI149" s="2"/>
      <c r="NJ149" s="2"/>
      <c r="NK149" s="2"/>
      <c r="NL149" s="2"/>
      <c r="NM149" s="2"/>
      <c r="NN149" s="2"/>
      <c r="NO149" s="2"/>
      <c r="NP149" s="2"/>
      <c r="NQ149" s="2"/>
      <c r="NR149" s="2"/>
      <c r="NS149" s="2"/>
      <c r="NT149" s="2"/>
      <c r="NU149" s="2"/>
      <c r="NV149" s="2"/>
      <c r="NW149" s="2"/>
      <c r="NX149" s="2"/>
      <c r="NY149" s="2"/>
      <c r="NZ149" s="2"/>
      <c r="OA149" s="2"/>
      <c r="OB149" s="2"/>
      <c r="OC149" s="2"/>
      <c r="OD149" s="2"/>
      <c r="OE149" s="2"/>
      <c r="OF149" s="2"/>
      <c r="OG149" s="2"/>
      <c r="OH149" s="2"/>
      <c r="OI149" s="2"/>
      <c r="OJ149" s="2"/>
      <c r="OK149" s="2"/>
      <c r="OL149" s="2"/>
      <c r="OM149" s="2"/>
      <c r="ON149" s="2"/>
      <c r="OO149" s="2"/>
      <c r="OP149" s="2"/>
      <c r="OQ149" s="2"/>
      <c r="OR149" s="2"/>
      <c r="OS149" s="2"/>
      <c r="OT149" s="2"/>
      <c r="OU149" s="2"/>
      <c r="OV149" s="2"/>
      <c r="OW149" s="2"/>
      <c r="OX149" s="2"/>
      <c r="OY149" s="2"/>
      <c r="OZ149" s="2"/>
      <c r="PA149" s="2"/>
      <c r="PB149" s="2"/>
      <c r="PC149" s="2"/>
      <c r="PD149" s="2"/>
      <c r="PE149" s="2"/>
      <c r="PF149" s="2"/>
      <c r="PG149" s="2"/>
      <c r="PH149" s="2"/>
      <c r="PI149" s="2"/>
      <c r="PJ149" s="2"/>
      <c r="PK149" s="2"/>
      <c r="PL149" s="2"/>
      <c r="PM149" s="2"/>
      <c r="PN149" s="2"/>
      <c r="PO149" s="2"/>
      <c r="PP149" s="2"/>
      <c r="PQ149" s="2"/>
      <c r="PR149" s="2"/>
      <c r="PS149" s="2"/>
      <c r="PT149" s="2"/>
      <c r="PU149" s="2"/>
      <c r="PV149" s="2"/>
      <c r="PW149" s="2"/>
      <c r="PX149" s="2"/>
      <c r="PY149" s="2"/>
      <c r="PZ149" s="2"/>
      <c r="QA149" s="2"/>
      <c r="QB149" s="2"/>
      <c r="QC149" s="2"/>
      <c r="QD149" s="2"/>
      <c r="QE149" s="2"/>
      <c r="QF149" s="2"/>
      <c r="QG149" s="2"/>
      <c r="QH149" s="2"/>
      <c r="QI149" s="2"/>
      <c r="QJ149" s="2"/>
      <c r="QK149" s="2"/>
      <c r="QL149" s="2"/>
      <c r="QM149" s="2"/>
      <c r="QN149" s="2"/>
      <c r="QO149" s="2"/>
      <c r="QP149" s="2"/>
      <c r="QQ149" s="2"/>
      <c r="QR149" s="2"/>
      <c r="QS149" s="2"/>
      <c r="QT149" s="2"/>
      <c r="QU149" s="2"/>
      <c r="QV149" s="2"/>
      <c r="QW149" s="2"/>
      <c r="QX149" s="2"/>
      <c r="QY149" s="2"/>
      <c r="QZ149" s="2"/>
      <c r="RA149" s="2"/>
      <c r="RB149" s="2"/>
      <c r="RC149" s="2"/>
      <c r="RD149" s="2"/>
      <c r="RE149" s="2"/>
      <c r="RF149" s="2"/>
      <c r="RG149" s="2"/>
      <c r="RH149" s="2"/>
      <c r="RI149" s="2"/>
      <c r="RJ149" s="2"/>
      <c r="RK149" s="2"/>
      <c r="RL149" s="2"/>
      <c r="RM149" s="2"/>
      <c r="RN149" s="2"/>
      <c r="RO149" s="2"/>
      <c r="RP149" s="2"/>
      <c r="RQ149" s="2"/>
      <c r="RR149" s="2"/>
      <c r="RS149" s="2"/>
      <c r="RT149" s="2"/>
      <c r="RU149" s="2"/>
      <c r="RV149" s="2"/>
      <c r="RW149" s="2"/>
      <c r="RX149" s="2"/>
      <c r="RY149" s="2"/>
      <c r="RZ149" s="2"/>
      <c r="SA149" s="2"/>
      <c r="SB149" s="2"/>
      <c r="SC149" s="2"/>
      <c r="SD149" s="2"/>
      <c r="SE149" s="2"/>
      <c r="SF149" s="2"/>
      <c r="SG149" s="2"/>
      <c r="SH149" s="2"/>
      <c r="SI149" s="2"/>
      <c r="SJ149" s="2"/>
      <c r="SK149" s="2"/>
      <c r="SL149" s="2"/>
      <c r="SM149" s="2"/>
      <c r="SN149" s="2"/>
      <c r="SO149" s="2"/>
      <c r="SP149" s="2"/>
      <c r="SQ149" s="2"/>
      <c r="SR149" s="2"/>
      <c r="SS149" s="2"/>
      <c r="ST149" s="2"/>
      <c r="SU149" s="2"/>
      <c r="SV149" s="2"/>
      <c r="SW149" s="2"/>
      <c r="SX149" s="2"/>
      <c r="SY149" s="2"/>
      <c r="SZ149" s="2"/>
      <c r="TA149" s="2"/>
      <c r="TB149" s="2"/>
      <c r="TC149" s="2"/>
      <c r="TD149" s="2"/>
      <c r="TE149" s="2"/>
      <c r="TF149" s="2"/>
      <c r="TG149" s="2"/>
      <c r="TH149" s="2"/>
      <c r="TI149" s="2"/>
      <c r="TJ149" s="2"/>
      <c r="TK149" s="2"/>
      <c r="TL149" s="2"/>
      <c r="TM149" s="2"/>
      <c r="TN149" s="2"/>
      <c r="TO149" s="2"/>
      <c r="TP149" s="2"/>
      <c r="TQ149" s="2"/>
      <c r="TR149" s="2"/>
      <c r="TS149" s="2"/>
      <c r="TT149" s="2"/>
      <c r="TU149" s="2"/>
      <c r="TV149" s="2"/>
    </row>
    <row r="150" spans="1:542" s="37" customFormat="1" ht="16.5" customHeight="1" x14ac:dyDescent="0.35">
      <c r="A150" s="62" t="s">
        <v>186</v>
      </c>
      <c r="B150" s="62" t="s">
        <v>125</v>
      </c>
      <c r="C150" s="63" t="s">
        <v>161</v>
      </c>
      <c r="D150" s="47"/>
      <c r="E150" s="68" t="s">
        <v>24</v>
      </c>
      <c r="F150" s="68">
        <v>0</v>
      </c>
      <c r="G150" s="39">
        <v>2</v>
      </c>
      <c r="H150" s="39">
        <v>1</v>
      </c>
      <c r="I150" s="68">
        <f>Table32[[#This Row],[Incidents per Year]]*Table32[[#This Row],[Quantity per incident]]</f>
        <v>2</v>
      </c>
      <c r="J150" s="38">
        <f>D150*Table32[[#This Row],[Potential Quantity per year]]*3</f>
        <v>0</v>
      </c>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c r="LJ150" s="2"/>
      <c r="LK150" s="2"/>
      <c r="LL150" s="2"/>
      <c r="LM150" s="2"/>
      <c r="LN150" s="2"/>
      <c r="LO150" s="2"/>
      <c r="LP150" s="2"/>
      <c r="LQ150" s="2"/>
      <c r="LR150" s="2"/>
      <c r="LS150" s="2"/>
      <c r="LT150" s="2"/>
      <c r="LU150" s="2"/>
      <c r="LV150" s="2"/>
      <c r="LW150" s="2"/>
      <c r="LX150" s="2"/>
      <c r="LY150" s="2"/>
      <c r="LZ150" s="2"/>
      <c r="MA150" s="2"/>
      <c r="MB150" s="2"/>
      <c r="MC150" s="2"/>
      <c r="MD150" s="2"/>
      <c r="ME150" s="2"/>
      <c r="MF150" s="2"/>
      <c r="MG150" s="2"/>
      <c r="MH150" s="2"/>
      <c r="MI150" s="2"/>
      <c r="MJ150" s="2"/>
      <c r="MK150" s="2"/>
      <c r="ML150" s="2"/>
      <c r="MM150" s="2"/>
      <c r="MN150" s="2"/>
      <c r="MO150" s="2"/>
      <c r="MP150" s="2"/>
      <c r="MQ150" s="2"/>
      <c r="MR150" s="2"/>
      <c r="MS150" s="2"/>
      <c r="MT150" s="2"/>
      <c r="MU150" s="2"/>
      <c r="MV150" s="2"/>
      <c r="MW150" s="2"/>
      <c r="MX150" s="2"/>
      <c r="MY150" s="2"/>
      <c r="MZ150" s="2"/>
      <c r="NA150" s="2"/>
      <c r="NB150" s="2"/>
      <c r="NC150" s="2"/>
      <c r="ND150" s="2"/>
      <c r="NE150" s="2"/>
      <c r="NF150" s="2"/>
      <c r="NG150" s="2"/>
      <c r="NH150" s="2"/>
      <c r="NI150" s="2"/>
      <c r="NJ150" s="2"/>
      <c r="NK150" s="2"/>
      <c r="NL150" s="2"/>
      <c r="NM150" s="2"/>
      <c r="NN150" s="2"/>
      <c r="NO150" s="2"/>
      <c r="NP150" s="2"/>
      <c r="NQ150" s="2"/>
      <c r="NR150" s="2"/>
      <c r="NS150" s="2"/>
      <c r="NT150" s="2"/>
      <c r="NU150" s="2"/>
      <c r="NV150" s="2"/>
      <c r="NW150" s="2"/>
      <c r="NX150" s="2"/>
      <c r="NY150" s="2"/>
      <c r="NZ150" s="2"/>
      <c r="OA150" s="2"/>
      <c r="OB150" s="2"/>
      <c r="OC150" s="2"/>
      <c r="OD150" s="2"/>
      <c r="OE150" s="2"/>
      <c r="OF150" s="2"/>
      <c r="OG150" s="2"/>
      <c r="OH150" s="2"/>
      <c r="OI150" s="2"/>
      <c r="OJ150" s="2"/>
      <c r="OK150" s="2"/>
      <c r="OL150" s="2"/>
      <c r="OM150" s="2"/>
      <c r="ON150" s="2"/>
      <c r="OO150" s="2"/>
      <c r="OP150" s="2"/>
      <c r="OQ150" s="2"/>
      <c r="OR150" s="2"/>
      <c r="OS150" s="2"/>
      <c r="OT150" s="2"/>
      <c r="OU150" s="2"/>
      <c r="OV150" s="2"/>
      <c r="OW150" s="2"/>
      <c r="OX150" s="2"/>
      <c r="OY150" s="2"/>
      <c r="OZ150" s="2"/>
      <c r="PA150" s="2"/>
      <c r="PB150" s="2"/>
      <c r="PC150" s="2"/>
      <c r="PD150" s="2"/>
      <c r="PE150" s="2"/>
      <c r="PF150" s="2"/>
      <c r="PG150" s="2"/>
      <c r="PH150" s="2"/>
      <c r="PI150" s="2"/>
      <c r="PJ150" s="2"/>
      <c r="PK150" s="2"/>
      <c r="PL150" s="2"/>
      <c r="PM150" s="2"/>
      <c r="PN150" s="2"/>
      <c r="PO150" s="2"/>
      <c r="PP150" s="2"/>
      <c r="PQ150" s="2"/>
      <c r="PR150" s="2"/>
      <c r="PS150" s="2"/>
      <c r="PT150" s="2"/>
      <c r="PU150" s="2"/>
      <c r="PV150" s="2"/>
      <c r="PW150" s="2"/>
      <c r="PX150" s="2"/>
      <c r="PY150" s="2"/>
      <c r="PZ150" s="2"/>
      <c r="QA150" s="2"/>
      <c r="QB150" s="2"/>
      <c r="QC150" s="2"/>
      <c r="QD150" s="2"/>
      <c r="QE150" s="2"/>
      <c r="QF150" s="2"/>
      <c r="QG150" s="2"/>
      <c r="QH150" s="2"/>
      <c r="QI150" s="2"/>
      <c r="QJ150" s="2"/>
      <c r="QK150" s="2"/>
      <c r="QL150" s="2"/>
      <c r="QM150" s="2"/>
      <c r="QN150" s="2"/>
      <c r="QO150" s="2"/>
      <c r="QP150" s="2"/>
      <c r="QQ150" s="2"/>
      <c r="QR150" s="2"/>
      <c r="QS150" s="2"/>
      <c r="QT150" s="2"/>
      <c r="QU150" s="2"/>
      <c r="QV150" s="2"/>
      <c r="QW150" s="2"/>
      <c r="QX150" s="2"/>
      <c r="QY150" s="2"/>
      <c r="QZ150" s="2"/>
      <c r="RA150" s="2"/>
      <c r="RB150" s="2"/>
      <c r="RC150" s="2"/>
      <c r="RD150" s="2"/>
      <c r="RE150" s="2"/>
      <c r="RF150" s="2"/>
      <c r="RG150" s="2"/>
      <c r="RH150" s="2"/>
      <c r="RI150" s="2"/>
      <c r="RJ150" s="2"/>
      <c r="RK150" s="2"/>
      <c r="RL150" s="2"/>
      <c r="RM150" s="2"/>
      <c r="RN150" s="2"/>
      <c r="RO150" s="2"/>
      <c r="RP150" s="2"/>
      <c r="RQ150" s="2"/>
      <c r="RR150" s="2"/>
      <c r="RS150" s="2"/>
      <c r="RT150" s="2"/>
      <c r="RU150" s="2"/>
      <c r="RV150" s="2"/>
      <c r="RW150" s="2"/>
      <c r="RX150" s="2"/>
      <c r="RY150" s="2"/>
      <c r="RZ150" s="2"/>
      <c r="SA150" s="2"/>
      <c r="SB150" s="2"/>
      <c r="SC150" s="2"/>
      <c r="SD150" s="2"/>
      <c r="SE150" s="2"/>
      <c r="SF150" s="2"/>
      <c r="SG150" s="2"/>
      <c r="SH150" s="2"/>
      <c r="SI150" s="2"/>
      <c r="SJ150" s="2"/>
      <c r="SK150" s="2"/>
      <c r="SL150" s="2"/>
      <c r="SM150" s="2"/>
      <c r="SN150" s="2"/>
      <c r="SO150" s="2"/>
      <c r="SP150" s="2"/>
      <c r="SQ150" s="2"/>
      <c r="SR150" s="2"/>
      <c r="SS150" s="2"/>
      <c r="ST150" s="2"/>
      <c r="SU150" s="2"/>
      <c r="SV150" s="2"/>
      <c r="SW150" s="2"/>
      <c r="SX150" s="2"/>
      <c r="SY150" s="2"/>
      <c r="SZ150" s="2"/>
      <c r="TA150" s="2"/>
      <c r="TB150" s="2"/>
      <c r="TC150" s="2"/>
      <c r="TD150" s="2"/>
      <c r="TE150" s="2"/>
      <c r="TF150" s="2"/>
      <c r="TG150" s="2"/>
      <c r="TH150" s="2"/>
      <c r="TI150" s="2"/>
      <c r="TJ150" s="2"/>
      <c r="TK150" s="2"/>
      <c r="TL150" s="2"/>
      <c r="TM150" s="2"/>
      <c r="TN150" s="2"/>
      <c r="TO150" s="2"/>
      <c r="TP150" s="2"/>
      <c r="TQ150" s="2"/>
      <c r="TR150" s="2"/>
      <c r="TS150" s="2"/>
      <c r="TT150" s="2"/>
      <c r="TU150" s="2"/>
      <c r="TV150" s="2"/>
    </row>
    <row r="151" spans="1:542" s="37" customFormat="1" ht="16.5" customHeight="1" x14ac:dyDescent="0.35">
      <c r="A151" s="62" t="s">
        <v>268</v>
      </c>
      <c r="B151" s="62" t="s">
        <v>125</v>
      </c>
      <c r="C151" s="63" t="s">
        <v>161</v>
      </c>
      <c r="D151" s="47"/>
      <c r="E151" s="68" t="s">
        <v>24</v>
      </c>
      <c r="F151" s="68"/>
      <c r="G151" s="39">
        <v>3</v>
      </c>
      <c r="H151" s="39">
        <v>1</v>
      </c>
      <c r="I151" s="68">
        <f>Table32[[#This Row],[Incidents per Year]]*Table32[[#This Row],[Quantity per incident]]</f>
        <v>3</v>
      </c>
      <c r="J151" s="38">
        <f>D151*Table32[[#This Row],[Potential Quantity per year]]*3</f>
        <v>0</v>
      </c>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s="2"/>
      <c r="KK151" s="2"/>
      <c r="KL151" s="2"/>
      <c r="KM151" s="2"/>
      <c r="KN151" s="2"/>
      <c r="KO151" s="2"/>
      <c r="KP151" s="2"/>
      <c r="KQ151" s="2"/>
      <c r="KR151" s="2"/>
      <c r="KS151" s="2"/>
      <c r="KT151" s="2"/>
      <c r="KU151" s="2"/>
      <c r="KV151" s="2"/>
      <c r="KW151" s="2"/>
      <c r="KX151" s="2"/>
      <c r="KY151" s="2"/>
      <c r="KZ151" s="2"/>
      <c r="LA151" s="2"/>
      <c r="LB151" s="2"/>
      <c r="LC151" s="2"/>
      <c r="LD151" s="2"/>
      <c r="LE151" s="2"/>
      <c r="LF151" s="2"/>
      <c r="LG151" s="2"/>
      <c r="LH151" s="2"/>
      <c r="LI151" s="2"/>
      <c r="LJ151" s="2"/>
      <c r="LK151" s="2"/>
      <c r="LL151" s="2"/>
      <c r="LM151" s="2"/>
      <c r="LN151" s="2"/>
      <c r="LO151" s="2"/>
      <c r="LP151" s="2"/>
      <c r="LQ151" s="2"/>
      <c r="LR151" s="2"/>
      <c r="LS151" s="2"/>
      <c r="LT151" s="2"/>
      <c r="LU151" s="2"/>
      <c r="LV151" s="2"/>
      <c r="LW151" s="2"/>
      <c r="LX151" s="2"/>
      <c r="LY151" s="2"/>
      <c r="LZ151" s="2"/>
      <c r="MA151" s="2"/>
      <c r="MB151" s="2"/>
      <c r="MC151" s="2"/>
      <c r="MD151" s="2"/>
      <c r="ME151" s="2"/>
      <c r="MF151" s="2"/>
      <c r="MG151" s="2"/>
      <c r="MH151" s="2"/>
      <c r="MI151" s="2"/>
      <c r="MJ151" s="2"/>
      <c r="MK151" s="2"/>
      <c r="ML151" s="2"/>
      <c r="MM151" s="2"/>
      <c r="MN151" s="2"/>
      <c r="MO151" s="2"/>
      <c r="MP151" s="2"/>
      <c r="MQ151" s="2"/>
      <c r="MR151" s="2"/>
      <c r="MS151" s="2"/>
      <c r="MT151" s="2"/>
      <c r="MU151" s="2"/>
      <c r="MV151" s="2"/>
      <c r="MW151" s="2"/>
      <c r="MX151" s="2"/>
      <c r="MY151" s="2"/>
      <c r="MZ151" s="2"/>
      <c r="NA151" s="2"/>
      <c r="NB151" s="2"/>
      <c r="NC151" s="2"/>
      <c r="ND151" s="2"/>
      <c r="NE151" s="2"/>
      <c r="NF151" s="2"/>
      <c r="NG151" s="2"/>
      <c r="NH151" s="2"/>
      <c r="NI151" s="2"/>
      <c r="NJ151" s="2"/>
      <c r="NK151" s="2"/>
      <c r="NL151" s="2"/>
      <c r="NM151" s="2"/>
      <c r="NN151" s="2"/>
      <c r="NO151" s="2"/>
      <c r="NP151" s="2"/>
      <c r="NQ151" s="2"/>
      <c r="NR151" s="2"/>
      <c r="NS151" s="2"/>
      <c r="NT151" s="2"/>
      <c r="NU151" s="2"/>
      <c r="NV151" s="2"/>
      <c r="NW151" s="2"/>
      <c r="NX151" s="2"/>
      <c r="NY151" s="2"/>
      <c r="NZ151" s="2"/>
      <c r="OA151" s="2"/>
      <c r="OB151" s="2"/>
      <c r="OC151" s="2"/>
      <c r="OD151" s="2"/>
      <c r="OE151" s="2"/>
      <c r="OF151" s="2"/>
      <c r="OG151" s="2"/>
      <c r="OH151" s="2"/>
      <c r="OI151" s="2"/>
      <c r="OJ151" s="2"/>
      <c r="OK151" s="2"/>
      <c r="OL151" s="2"/>
      <c r="OM151" s="2"/>
      <c r="ON151" s="2"/>
      <c r="OO151" s="2"/>
      <c r="OP151" s="2"/>
      <c r="OQ151" s="2"/>
      <c r="OR151" s="2"/>
      <c r="OS151" s="2"/>
      <c r="OT151" s="2"/>
      <c r="OU151" s="2"/>
      <c r="OV151" s="2"/>
      <c r="OW151" s="2"/>
      <c r="OX151" s="2"/>
      <c r="OY151" s="2"/>
      <c r="OZ151" s="2"/>
      <c r="PA151" s="2"/>
      <c r="PB151" s="2"/>
      <c r="PC151" s="2"/>
      <c r="PD151" s="2"/>
      <c r="PE151" s="2"/>
      <c r="PF151" s="2"/>
      <c r="PG151" s="2"/>
      <c r="PH151" s="2"/>
      <c r="PI151" s="2"/>
      <c r="PJ151" s="2"/>
      <c r="PK151" s="2"/>
      <c r="PL151" s="2"/>
      <c r="PM151" s="2"/>
      <c r="PN151" s="2"/>
      <c r="PO151" s="2"/>
      <c r="PP151" s="2"/>
      <c r="PQ151" s="2"/>
      <c r="PR151" s="2"/>
      <c r="PS151" s="2"/>
      <c r="PT151" s="2"/>
      <c r="PU151" s="2"/>
      <c r="PV151" s="2"/>
      <c r="PW151" s="2"/>
      <c r="PX151" s="2"/>
      <c r="PY151" s="2"/>
      <c r="PZ151" s="2"/>
      <c r="QA151" s="2"/>
      <c r="QB151" s="2"/>
      <c r="QC151" s="2"/>
      <c r="QD151" s="2"/>
      <c r="QE151" s="2"/>
      <c r="QF151" s="2"/>
      <c r="QG151" s="2"/>
      <c r="QH151" s="2"/>
      <c r="QI151" s="2"/>
      <c r="QJ151" s="2"/>
      <c r="QK151" s="2"/>
      <c r="QL151" s="2"/>
      <c r="QM151" s="2"/>
      <c r="QN151" s="2"/>
      <c r="QO151" s="2"/>
      <c r="QP151" s="2"/>
      <c r="QQ151" s="2"/>
      <c r="QR151" s="2"/>
      <c r="QS151" s="2"/>
      <c r="QT151" s="2"/>
      <c r="QU151" s="2"/>
      <c r="QV151" s="2"/>
      <c r="QW151" s="2"/>
      <c r="QX151" s="2"/>
      <c r="QY151" s="2"/>
      <c r="QZ151" s="2"/>
      <c r="RA151" s="2"/>
      <c r="RB151" s="2"/>
      <c r="RC151" s="2"/>
      <c r="RD151" s="2"/>
      <c r="RE151" s="2"/>
      <c r="RF151" s="2"/>
      <c r="RG151" s="2"/>
      <c r="RH151" s="2"/>
      <c r="RI151" s="2"/>
      <c r="RJ151" s="2"/>
      <c r="RK151" s="2"/>
      <c r="RL151" s="2"/>
      <c r="RM151" s="2"/>
      <c r="RN151" s="2"/>
      <c r="RO151" s="2"/>
      <c r="RP151" s="2"/>
      <c r="RQ151" s="2"/>
      <c r="RR151" s="2"/>
      <c r="RS151" s="2"/>
      <c r="RT151" s="2"/>
      <c r="RU151" s="2"/>
      <c r="RV151" s="2"/>
      <c r="RW151" s="2"/>
      <c r="RX151" s="2"/>
      <c r="RY151" s="2"/>
      <c r="RZ151" s="2"/>
      <c r="SA151" s="2"/>
      <c r="SB151" s="2"/>
      <c r="SC151" s="2"/>
      <c r="SD151" s="2"/>
      <c r="SE151" s="2"/>
      <c r="SF151" s="2"/>
      <c r="SG151" s="2"/>
      <c r="SH151" s="2"/>
      <c r="SI151" s="2"/>
      <c r="SJ151" s="2"/>
      <c r="SK151" s="2"/>
      <c r="SL151" s="2"/>
      <c r="SM151" s="2"/>
      <c r="SN151" s="2"/>
      <c r="SO151" s="2"/>
      <c r="SP151" s="2"/>
      <c r="SQ151" s="2"/>
      <c r="SR151" s="2"/>
      <c r="SS151" s="2"/>
      <c r="ST151" s="2"/>
      <c r="SU151" s="2"/>
      <c r="SV151" s="2"/>
      <c r="SW151" s="2"/>
      <c r="SX151" s="2"/>
      <c r="SY151" s="2"/>
      <c r="SZ151" s="2"/>
      <c r="TA151" s="2"/>
      <c r="TB151" s="2"/>
      <c r="TC151" s="2"/>
      <c r="TD151" s="2"/>
      <c r="TE151" s="2"/>
      <c r="TF151" s="2"/>
      <c r="TG151" s="2"/>
      <c r="TH151" s="2"/>
      <c r="TI151" s="2"/>
      <c r="TJ151" s="2"/>
      <c r="TK151" s="2"/>
      <c r="TL151" s="2"/>
      <c r="TM151" s="2"/>
      <c r="TN151" s="2"/>
      <c r="TO151" s="2"/>
      <c r="TP151" s="2"/>
      <c r="TQ151" s="2"/>
      <c r="TR151" s="2"/>
      <c r="TS151" s="2"/>
      <c r="TT151" s="2"/>
      <c r="TU151" s="2"/>
      <c r="TV151" s="2"/>
    </row>
    <row r="152" spans="1:542" s="37" customFormat="1" ht="16.5" customHeight="1" x14ac:dyDescent="0.35">
      <c r="A152" s="62" t="s">
        <v>298</v>
      </c>
      <c r="B152" s="62" t="s">
        <v>125</v>
      </c>
      <c r="C152" s="63" t="s">
        <v>161</v>
      </c>
      <c r="D152" s="47"/>
      <c r="E152" s="68" t="s">
        <v>24</v>
      </c>
      <c r="F152" s="68"/>
      <c r="G152" s="39">
        <v>3</v>
      </c>
      <c r="H152" s="39">
        <v>1</v>
      </c>
      <c r="I152" s="68">
        <f>Table32[[#This Row],[Incidents per Year]]*Table32[[#This Row],[Quantity per incident]]</f>
        <v>3</v>
      </c>
      <c r="J152" s="38">
        <f>D152*Table32[[#This Row],[Potential Quantity per year]]*3</f>
        <v>0</v>
      </c>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c r="LJ152" s="2"/>
      <c r="LK152" s="2"/>
      <c r="LL152" s="2"/>
      <c r="LM152" s="2"/>
      <c r="LN152" s="2"/>
      <c r="LO152" s="2"/>
      <c r="LP152" s="2"/>
      <c r="LQ152" s="2"/>
      <c r="LR152" s="2"/>
      <c r="LS152" s="2"/>
      <c r="LT152" s="2"/>
      <c r="LU152" s="2"/>
      <c r="LV152" s="2"/>
      <c r="LW152" s="2"/>
      <c r="LX152" s="2"/>
      <c r="LY152" s="2"/>
      <c r="LZ152" s="2"/>
      <c r="MA152" s="2"/>
      <c r="MB152" s="2"/>
      <c r="MC152" s="2"/>
      <c r="MD152" s="2"/>
      <c r="ME152" s="2"/>
      <c r="MF152" s="2"/>
      <c r="MG152" s="2"/>
      <c r="MH152" s="2"/>
      <c r="MI152" s="2"/>
      <c r="MJ152" s="2"/>
      <c r="MK152" s="2"/>
      <c r="ML152" s="2"/>
      <c r="MM152" s="2"/>
      <c r="MN152" s="2"/>
      <c r="MO152" s="2"/>
      <c r="MP152" s="2"/>
      <c r="MQ152" s="2"/>
      <c r="MR152" s="2"/>
      <c r="MS152" s="2"/>
      <c r="MT152" s="2"/>
      <c r="MU152" s="2"/>
      <c r="MV152" s="2"/>
      <c r="MW152" s="2"/>
      <c r="MX152" s="2"/>
      <c r="MY152" s="2"/>
      <c r="MZ152" s="2"/>
      <c r="NA152" s="2"/>
      <c r="NB152" s="2"/>
      <c r="NC152" s="2"/>
      <c r="ND152" s="2"/>
      <c r="NE152" s="2"/>
      <c r="NF152" s="2"/>
      <c r="NG152" s="2"/>
      <c r="NH152" s="2"/>
      <c r="NI152" s="2"/>
      <c r="NJ152" s="2"/>
      <c r="NK152" s="2"/>
      <c r="NL152" s="2"/>
      <c r="NM152" s="2"/>
      <c r="NN152" s="2"/>
      <c r="NO152" s="2"/>
      <c r="NP152" s="2"/>
      <c r="NQ152" s="2"/>
      <c r="NR152" s="2"/>
      <c r="NS152" s="2"/>
      <c r="NT152" s="2"/>
      <c r="NU152" s="2"/>
      <c r="NV152" s="2"/>
      <c r="NW152" s="2"/>
      <c r="NX152" s="2"/>
      <c r="NY152" s="2"/>
      <c r="NZ152" s="2"/>
      <c r="OA152" s="2"/>
      <c r="OB152" s="2"/>
      <c r="OC152" s="2"/>
      <c r="OD152" s="2"/>
      <c r="OE152" s="2"/>
      <c r="OF152" s="2"/>
      <c r="OG152" s="2"/>
      <c r="OH152" s="2"/>
      <c r="OI152" s="2"/>
      <c r="OJ152" s="2"/>
      <c r="OK152" s="2"/>
      <c r="OL152" s="2"/>
      <c r="OM152" s="2"/>
      <c r="ON152" s="2"/>
      <c r="OO152" s="2"/>
      <c r="OP152" s="2"/>
      <c r="OQ152" s="2"/>
      <c r="OR152" s="2"/>
      <c r="OS152" s="2"/>
      <c r="OT152" s="2"/>
      <c r="OU152" s="2"/>
      <c r="OV152" s="2"/>
      <c r="OW152" s="2"/>
      <c r="OX152" s="2"/>
      <c r="OY152" s="2"/>
      <c r="OZ152" s="2"/>
      <c r="PA152" s="2"/>
      <c r="PB152" s="2"/>
      <c r="PC152" s="2"/>
      <c r="PD152" s="2"/>
      <c r="PE152" s="2"/>
      <c r="PF152" s="2"/>
      <c r="PG152" s="2"/>
      <c r="PH152" s="2"/>
      <c r="PI152" s="2"/>
      <c r="PJ152" s="2"/>
      <c r="PK152" s="2"/>
      <c r="PL152" s="2"/>
      <c r="PM152" s="2"/>
      <c r="PN152" s="2"/>
      <c r="PO152" s="2"/>
      <c r="PP152" s="2"/>
      <c r="PQ152" s="2"/>
      <c r="PR152" s="2"/>
      <c r="PS152" s="2"/>
      <c r="PT152" s="2"/>
      <c r="PU152" s="2"/>
      <c r="PV152" s="2"/>
      <c r="PW152" s="2"/>
      <c r="PX152" s="2"/>
      <c r="PY152" s="2"/>
      <c r="PZ152" s="2"/>
      <c r="QA152" s="2"/>
      <c r="QB152" s="2"/>
      <c r="QC152" s="2"/>
      <c r="QD152" s="2"/>
      <c r="QE152" s="2"/>
      <c r="QF152" s="2"/>
      <c r="QG152" s="2"/>
      <c r="QH152" s="2"/>
      <c r="QI152" s="2"/>
      <c r="QJ152" s="2"/>
      <c r="QK152" s="2"/>
      <c r="QL152" s="2"/>
      <c r="QM152" s="2"/>
      <c r="QN152" s="2"/>
      <c r="QO152" s="2"/>
      <c r="QP152" s="2"/>
      <c r="QQ152" s="2"/>
      <c r="QR152" s="2"/>
      <c r="QS152" s="2"/>
      <c r="QT152" s="2"/>
      <c r="QU152" s="2"/>
      <c r="QV152" s="2"/>
      <c r="QW152" s="2"/>
      <c r="QX152" s="2"/>
      <c r="QY152" s="2"/>
      <c r="QZ152" s="2"/>
      <c r="RA152" s="2"/>
      <c r="RB152" s="2"/>
      <c r="RC152" s="2"/>
      <c r="RD152" s="2"/>
      <c r="RE152" s="2"/>
      <c r="RF152" s="2"/>
      <c r="RG152" s="2"/>
      <c r="RH152" s="2"/>
      <c r="RI152" s="2"/>
      <c r="RJ152" s="2"/>
      <c r="RK152" s="2"/>
      <c r="RL152" s="2"/>
      <c r="RM152" s="2"/>
      <c r="RN152" s="2"/>
      <c r="RO152" s="2"/>
      <c r="RP152" s="2"/>
      <c r="RQ152" s="2"/>
      <c r="RR152" s="2"/>
      <c r="RS152" s="2"/>
      <c r="RT152" s="2"/>
      <c r="RU152" s="2"/>
      <c r="RV152" s="2"/>
      <c r="RW152" s="2"/>
      <c r="RX152" s="2"/>
      <c r="RY152" s="2"/>
      <c r="RZ152" s="2"/>
      <c r="SA152" s="2"/>
      <c r="SB152" s="2"/>
      <c r="SC152" s="2"/>
      <c r="SD152" s="2"/>
      <c r="SE152" s="2"/>
      <c r="SF152" s="2"/>
      <c r="SG152" s="2"/>
      <c r="SH152" s="2"/>
      <c r="SI152" s="2"/>
      <c r="SJ152" s="2"/>
      <c r="SK152" s="2"/>
      <c r="SL152" s="2"/>
      <c r="SM152" s="2"/>
      <c r="SN152" s="2"/>
      <c r="SO152" s="2"/>
      <c r="SP152" s="2"/>
      <c r="SQ152" s="2"/>
      <c r="SR152" s="2"/>
      <c r="SS152" s="2"/>
      <c r="ST152" s="2"/>
      <c r="SU152" s="2"/>
      <c r="SV152" s="2"/>
      <c r="SW152" s="2"/>
      <c r="SX152" s="2"/>
      <c r="SY152" s="2"/>
      <c r="SZ152" s="2"/>
      <c r="TA152" s="2"/>
      <c r="TB152" s="2"/>
      <c r="TC152" s="2"/>
      <c r="TD152" s="2"/>
      <c r="TE152" s="2"/>
      <c r="TF152" s="2"/>
      <c r="TG152" s="2"/>
      <c r="TH152" s="2"/>
      <c r="TI152" s="2"/>
      <c r="TJ152" s="2"/>
      <c r="TK152" s="2"/>
      <c r="TL152" s="2"/>
      <c r="TM152" s="2"/>
      <c r="TN152" s="2"/>
      <c r="TO152" s="2"/>
      <c r="TP152" s="2"/>
      <c r="TQ152" s="2"/>
      <c r="TR152" s="2"/>
      <c r="TS152" s="2"/>
      <c r="TT152" s="2"/>
      <c r="TU152" s="2"/>
      <c r="TV152" s="2"/>
    </row>
    <row r="153" spans="1:542" s="37" customFormat="1" x14ac:dyDescent="0.35">
      <c r="A153" s="62" t="s">
        <v>269</v>
      </c>
      <c r="B153" s="62" t="s">
        <v>270</v>
      </c>
      <c r="C153" s="63">
        <v>862</v>
      </c>
      <c r="D153" s="47"/>
      <c r="E153" s="68" t="s">
        <v>26</v>
      </c>
      <c r="F153" s="68"/>
      <c r="G153" s="39">
        <v>500</v>
      </c>
      <c r="H153" s="39">
        <v>1</v>
      </c>
      <c r="I153" s="68">
        <f>Table32[[#This Row],[Incidents per Year]]*Table32[[#This Row],[Quantity per incident]]</f>
        <v>500</v>
      </c>
      <c r="J153" s="38">
        <f>D153*Table32[[#This Row],[Potential Quantity per year]]*3</f>
        <v>0</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c r="TE153" s="2"/>
      <c r="TF153" s="2"/>
      <c r="TG153" s="2"/>
      <c r="TH153" s="2"/>
      <c r="TI153" s="2"/>
      <c r="TJ153" s="2"/>
      <c r="TK153" s="2"/>
      <c r="TL153" s="2"/>
      <c r="TM153" s="2"/>
      <c r="TN153" s="2"/>
      <c r="TO153" s="2"/>
      <c r="TP153" s="2"/>
      <c r="TQ153" s="2"/>
      <c r="TR153" s="2"/>
      <c r="TS153" s="2"/>
      <c r="TT153" s="2"/>
      <c r="TU153" s="2"/>
      <c r="TV153" s="2"/>
    </row>
    <row r="154" spans="1:542" s="37" customFormat="1" x14ac:dyDescent="0.35">
      <c r="A154" s="62" t="s">
        <v>271</v>
      </c>
      <c r="B154" s="62" t="s">
        <v>272</v>
      </c>
      <c r="C154" s="63">
        <v>862</v>
      </c>
      <c r="D154" s="47"/>
      <c r="E154" s="68" t="s">
        <v>26</v>
      </c>
      <c r="F154" s="68"/>
      <c r="G154" s="39">
        <v>25</v>
      </c>
      <c r="H154" s="39">
        <v>1</v>
      </c>
      <c r="I154" s="68">
        <f>Table32[[#This Row],[Incidents per Year]]*Table32[[#This Row],[Quantity per incident]]</f>
        <v>25</v>
      </c>
      <c r="J154" s="38">
        <f>D154*Table32[[#This Row],[Potential Quantity per year]]*3</f>
        <v>0</v>
      </c>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c r="RQ154" s="2"/>
      <c r="RR154" s="2"/>
      <c r="RS154" s="2"/>
      <c r="RT154" s="2"/>
      <c r="RU154" s="2"/>
      <c r="RV154" s="2"/>
      <c r="RW154" s="2"/>
      <c r="RX154" s="2"/>
      <c r="RY154" s="2"/>
      <c r="RZ154" s="2"/>
      <c r="SA154" s="2"/>
      <c r="SB154" s="2"/>
      <c r="SC154" s="2"/>
      <c r="SD154" s="2"/>
      <c r="SE154" s="2"/>
      <c r="SF154" s="2"/>
      <c r="SG154" s="2"/>
      <c r="SH154" s="2"/>
      <c r="SI154" s="2"/>
      <c r="SJ154" s="2"/>
      <c r="SK154" s="2"/>
      <c r="SL154" s="2"/>
      <c r="SM154" s="2"/>
      <c r="SN154" s="2"/>
      <c r="SO154" s="2"/>
      <c r="SP154" s="2"/>
      <c r="SQ154" s="2"/>
      <c r="SR154" s="2"/>
      <c r="SS154" s="2"/>
      <c r="ST154" s="2"/>
      <c r="SU154" s="2"/>
      <c r="SV154" s="2"/>
      <c r="SW154" s="2"/>
      <c r="SX154" s="2"/>
      <c r="SY154" s="2"/>
      <c r="SZ154" s="2"/>
      <c r="TA154" s="2"/>
      <c r="TB154" s="2"/>
      <c r="TC154" s="2"/>
      <c r="TD154" s="2"/>
      <c r="TE154" s="2"/>
      <c r="TF154" s="2"/>
      <c r="TG154" s="2"/>
      <c r="TH154" s="2"/>
      <c r="TI154" s="2"/>
      <c r="TJ154" s="2"/>
      <c r="TK154" s="2"/>
      <c r="TL154" s="2"/>
      <c r="TM154" s="2"/>
      <c r="TN154" s="2"/>
      <c r="TO154" s="2"/>
      <c r="TP154" s="2"/>
      <c r="TQ154" s="2"/>
      <c r="TR154" s="2"/>
      <c r="TS154" s="2"/>
      <c r="TT154" s="2"/>
      <c r="TU154" s="2"/>
      <c r="TV154" s="2"/>
    </row>
    <row r="155" spans="1:542" s="37" customFormat="1" x14ac:dyDescent="0.35">
      <c r="A155" s="62" t="s">
        <v>295</v>
      </c>
      <c r="B155" s="62" t="s">
        <v>273</v>
      </c>
      <c r="C155" s="63">
        <v>862</v>
      </c>
      <c r="D155" s="47"/>
      <c r="E155" s="68" t="s">
        <v>24</v>
      </c>
      <c r="F155" s="68"/>
      <c r="G155" s="39">
        <v>10</v>
      </c>
      <c r="H155" s="39">
        <v>1</v>
      </c>
      <c r="I155" s="68">
        <f>Table32[[#This Row],[Incidents per Year]]*Table32[[#This Row],[Quantity per incident]]</f>
        <v>10</v>
      </c>
      <c r="J155" s="38">
        <f>D155*Table32[[#This Row],[Potential Quantity per year]]*3</f>
        <v>0</v>
      </c>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c r="PZ155" s="2"/>
      <c r="QA155" s="2"/>
      <c r="QB155" s="2"/>
      <c r="QC155" s="2"/>
      <c r="QD155" s="2"/>
      <c r="QE155" s="2"/>
      <c r="QF155" s="2"/>
      <c r="QG155" s="2"/>
      <c r="QH155" s="2"/>
      <c r="QI155" s="2"/>
      <c r="QJ155" s="2"/>
      <c r="QK155" s="2"/>
      <c r="QL155" s="2"/>
      <c r="QM155" s="2"/>
      <c r="QN155" s="2"/>
      <c r="QO155" s="2"/>
      <c r="QP155" s="2"/>
      <c r="QQ155" s="2"/>
      <c r="QR155" s="2"/>
      <c r="QS155" s="2"/>
      <c r="QT155" s="2"/>
      <c r="QU155" s="2"/>
      <c r="QV155" s="2"/>
      <c r="QW155" s="2"/>
      <c r="QX155" s="2"/>
      <c r="QY155" s="2"/>
      <c r="QZ155" s="2"/>
      <c r="RA155" s="2"/>
      <c r="RB155" s="2"/>
      <c r="RC155" s="2"/>
      <c r="RD155" s="2"/>
      <c r="RE155" s="2"/>
      <c r="RF155" s="2"/>
      <c r="RG155" s="2"/>
      <c r="RH155" s="2"/>
      <c r="RI155" s="2"/>
      <c r="RJ155" s="2"/>
      <c r="RK155" s="2"/>
      <c r="RL155" s="2"/>
      <c r="RM155" s="2"/>
      <c r="RN155" s="2"/>
      <c r="RO155" s="2"/>
      <c r="RP155" s="2"/>
      <c r="RQ155" s="2"/>
      <c r="RR155" s="2"/>
      <c r="RS155" s="2"/>
      <c r="RT155" s="2"/>
      <c r="RU155" s="2"/>
      <c r="RV155" s="2"/>
      <c r="RW155" s="2"/>
      <c r="RX155" s="2"/>
      <c r="RY155" s="2"/>
      <c r="RZ155" s="2"/>
      <c r="SA155" s="2"/>
      <c r="SB155" s="2"/>
      <c r="SC155" s="2"/>
      <c r="SD155" s="2"/>
      <c r="SE155" s="2"/>
      <c r="SF155" s="2"/>
      <c r="SG155" s="2"/>
      <c r="SH155" s="2"/>
      <c r="SI155" s="2"/>
      <c r="SJ155" s="2"/>
      <c r="SK155" s="2"/>
      <c r="SL155" s="2"/>
      <c r="SM155" s="2"/>
      <c r="SN155" s="2"/>
      <c r="SO155" s="2"/>
      <c r="SP155" s="2"/>
      <c r="SQ155" s="2"/>
      <c r="SR155" s="2"/>
      <c r="SS155" s="2"/>
      <c r="ST155" s="2"/>
      <c r="SU155" s="2"/>
      <c r="SV155" s="2"/>
      <c r="SW155" s="2"/>
      <c r="SX155" s="2"/>
      <c r="SY155" s="2"/>
      <c r="SZ155" s="2"/>
      <c r="TA155" s="2"/>
      <c r="TB155" s="2"/>
      <c r="TC155" s="2"/>
      <c r="TD155" s="2"/>
      <c r="TE155" s="2"/>
      <c r="TF155" s="2"/>
      <c r="TG155" s="2"/>
      <c r="TH155" s="2"/>
      <c r="TI155" s="2"/>
      <c r="TJ155" s="2"/>
      <c r="TK155" s="2"/>
      <c r="TL155" s="2"/>
      <c r="TM155" s="2"/>
      <c r="TN155" s="2"/>
      <c r="TO155" s="2"/>
      <c r="TP155" s="2"/>
      <c r="TQ155" s="2"/>
      <c r="TR155" s="2"/>
      <c r="TS155" s="2"/>
      <c r="TT155" s="2"/>
      <c r="TU155" s="2"/>
      <c r="TV155" s="2"/>
    </row>
    <row r="156" spans="1:542" s="37" customFormat="1" x14ac:dyDescent="0.35">
      <c r="A156" s="62" t="s">
        <v>296</v>
      </c>
      <c r="B156" s="62" t="s">
        <v>273</v>
      </c>
      <c r="C156" s="63">
        <v>862</v>
      </c>
      <c r="D156" s="47"/>
      <c r="E156" s="68" t="s">
        <v>24</v>
      </c>
      <c r="F156" s="68"/>
      <c r="G156" s="39">
        <v>10</v>
      </c>
      <c r="H156" s="39">
        <v>1</v>
      </c>
      <c r="I156" s="68">
        <f>Table32[[#This Row],[Incidents per Year]]*Table32[[#This Row],[Quantity per incident]]</f>
        <v>10</v>
      </c>
      <c r="J156" s="38">
        <f>D156*Table32[[#This Row],[Potential Quantity per year]]*3</f>
        <v>0</v>
      </c>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c r="RQ156" s="2"/>
      <c r="RR156" s="2"/>
      <c r="RS156" s="2"/>
      <c r="RT156" s="2"/>
      <c r="RU156" s="2"/>
      <c r="RV156" s="2"/>
      <c r="RW156" s="2"/>
      <c r="RX156" s="2"/>
      <c r="RY156" s="2"/>
      <c r="RZ156" s="2"/>
      <c r="SA156" s="2"/>
      <c r="SB156" s="2"/>
      <c r="SC156" s="2"/>
      <c r="SD156" s="2"/>
      <c r="SE156" s="2"/>
      <c r="SF156" s="2"/>
      <c r="SG156" s="2"/>
      <c r="SH156" s="2"/>
      <c r="SI156" s="2"/>
      <c r="SJ156" s="2"/>
      <c r="SK156" s="2"/>
      <c r="SL156" s="2"/>
      <c r="SM156" s="2"/>
      <c r="SN156" s="2"/>
      <c r="SO156" s="2"/>
      <c r="SP156" s="2"/>
      <c r="SQ156" s="2"/>
      <c r="SR156" s="2"/>
      <c r="SS156" s="2"/>
      <c r="ST156" s="2"/>
      <c r="SU156" s="2"/>
      <c r="SV156" s="2"/>
      <c r="SW156" s="2"/>
      <c r="SX156" s="2"/>
      <c r="SY156" s="2"/>
      <c r="SZ156" s="2"/>
      <c r="TA156" s="2"/>
      <c r="TB156" s="2"/>
      <c r="TC156" s="2"/>
      <c r="TD156" s="2"/>
      <c r="TE156" s="2"/>
      <c r="TF156" s="2"/>
      <c r="TG156" s="2"/>
      <c r="TH156" s="2"/>
      <c r="TI156" s="2"/>
      <c r="TJ156" s="2"/>
      <c r="TK156" s="2"/>
      <c r="TL156" s="2"/>
      <c r="TM156" s="2"/>
      <c r="TN156" s="2"/>
      <c r="TO156" s="2"/>
      <c r="TP156" s="2"/>
      <c r="TQ156" s="2"/>
      <c r="TR156" s="2"/>
      <c r="TS156" s="2"/>
      <c r="TT156" s="2"/>
      <c r="TU156" s="2"/>
      <c r="TV156" s="2"/>
    </row>
    <row r="157" spans="1:542" s="37" customFormat="1" x14ac:dyDescent="0.35">
      <c r="A157" s="62" t="s">
        <v>274</v>
      </c>
      <c r="B157" s="62" t="s">
        <v>275</v>
      </c>
      <c r="C157" s="63">
        <v>862</v>
      </c>
      <c r="D157" s="47"/>
      <c r="E157" s="68" t="s">
        <v>24</v>
      </c>
      <c r="F157" s="68"/>
      <c r="G157" s="39">
        <v>2</v>
      </c>
      <c r="H157" s="39">
        <v>1</v>
      </c>
      <c r="I157" s="68">
        <f>Table32[[#This Row],[Incidents per Year]]*Table32[[#This Row],[Quantity per incident]]</f>
        <v>2</v>
      </c>
      <c r="J157" s="38">
        <f>D157*Table32[[#This Row],[Potential Quantity per year]]*3</f>
        <v>0</v>
      </c>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c r="RQ157" s="2"/>
      <c r="RR157" s="2"/>
      <c r="RS157" s="2"/>
      <c r="RT157" s="2"/>
      <c r="RU157" s="2"/>
      <c r="RV157" s="2"/>
      <c r="RW157" s="2"/>
      <c r="RX157" s="2"/>
      <c r="RY157" s="2"/>
      <c r="RZ157" s="2"/>
      <c r="SA157" s="2"/>
      <c r="SB157" s="2"/>
      <c r="SC157" s="2"/>
      <c r="SD157" s="2"/>
      <c r="SE157" s="2"/>
      <c r="SF157" s="2"/>
      <c r="SG157" s="2"/>
      <c r="SH157" s="2"/>
      <c r="SI157" s="2"/>
      <c r="SJ157" s="2"/>
      <c r="SK157" s="2"/>
      <c r="SL157" s="2"/>
      <c r="SM157" s="2"/>
      <c r="SN157" s="2"/>
      <c r="SO157" s="2"/>
      <c r="SP157" s="2"/>
      <c r="SQ157" s="2"/>
      <c r="SR157" s="2"/>
      <c r="SS157" s="2"/>
      <c r="ST157" s="2"/>
      <c r="SU157" s="2"/>
      <c r="SV157" s="2"/>
      <c r="SW157" s="2"/>
      <c r="SX157" s="2"/>
      <c r="SY157" s="2"/>
      <c r="SZ157" s="2"/>
      <c r="TA157" s="2"/>
      <c r="TB157" s="2"/>
      <c r="TC157" s="2"/>
      <c r="TD157" s="2"/>
      <c r="TE157" s="2"/>
      <c r="TF157" s="2"/>
      <c r="TG157" s="2"/>
      <c r="TH157" s="2"/>
      <c r="TI157" s="2"/>
      <c r="TJ157" s="2"/>
      <c r="TK157" s="2"/>
      <c r="TL157" s="2"/>
      <c r="TM157" s="2"/>
      <c r="TN157" s="2"/>
      <c r="TO157" s="2"/>
      <c r="TP157" s="2"/>
      <c r="TQ157" s="2"/>
      <c r="TR157" s="2"/>
      <c r="TS157" s="2"/>
      <c r="TT157" s="2"/>
      <c r="TU157" s="2"/>
      <c r="TV157" s="2"/>
    </row>
    <row r="158" spans="1:542" s="37" customFormat="1" x14ac:dyDescent="0.35">
      <c r="A158" s="62" t="s">
        <v>276</v>
      </c>
      <c r="B158" s="62" t="s">
        <v>279</v>
      </c>
      <c r="C158" s="63">
        <v>862</v>
      </c>
      <c r="D158" s="47"/>
      <c r="E158" s="68" t="s">
        <v>24</v>
      </c>
      <c r="F158" s="68"/>
      <c r="G158" s="39">
        <v>2</v>
      </c>
      <c r="H158" s="39">
        <v>1</v>
      </c>
      <c r="I158" s="68">
        <f>Table32[[#This Row],[Incidents per Year]]*Table32[[#This Row],[Quantity per incident]]</f>
        <v>2</v>
      </c>
      <c r="J158" s="38">
        <f>D158*Table32[[#This Row],[Potential Quantity per year]]*3</f>
        <v>0</v>
      </c>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c r="TE158" s="2"/>
      <c r="TF158" s="2"/>
      <c r="TG158" s="2"/>
      <c r="TH158" s="2"/>
      <c r="TI158" s="2"/>
      <c r="TJ158" s="2"/>
      <c r="TK158" s="2"/>
      <c r="TL158" s="2"/>
      <c r="TM158" s="2"/>
      <c r="TN158" s="2"/>
      <c r="TO158" s="2"/>
      <c r="TP158" s="2"/>
      <c r="TQ158" s="2"/>
      <c r="TR158" s="2"/>
      <c r="TS158" s="2"/>
      <c r="TT158" s="2"/>
      <c r="TU158" s="2"/>
      <c r="TV158" s="2"/>
    </row>
    <row r="159" spans="1:542" s="37" customFormat="1" x14ac:dyDescent="0.35">
      <c r="A159" s="62" t="s">
        <v>277</v>
      </c>
      <c r="B159" s="62" t="s">
        <v>280</v>
      </c>
      <c r="C159" s="63">
        <v>862</v>
      </c>
      <c r="D159" s="47"/>
      <c r="E159" s="68" t="s">
        <v>24</v>
      </c>
      <c r="F159" s="68"/>
      <c r="G159" s="39">
        <v>2</v>
      </c>
      <c r="H159" s="39">
        <v>1</v>
      </c>
      <c r="I159" s="68">
        <f>Table32[[#This Row],[Incidents per Year]]*Table32[[#This Row],[Quantity per incident]]</f>
        <v>2</v>
      </c>
      <c r="J159" s="38">
        <f>D159*Table32[[#This Row],[Potential Quantity per year]]*3</f>
        <v>0</v>
      </c>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c r="RQ159" s="2"/>
      <c r="RR159" s="2"/>
      <c r="RS159" s="2"/>
      <c r="RT159" s="2"/>
      <c r="RU159" s="2"/>
      <c r="RV159" s="2"/>
      <c r="RW159" s="2"/>
      <c r="RX159" s="2"/>
      <c r="RY159" s="2"/>
      <c r="RZ159" s="2"/>
      <c r="SA159" s="2"/>
      <c r="SB159" s="2"/>
      <c r="SC159" s="2"/>
      <c r="SD159" s="2"/>
      <c r="SE159" s="2"/>
      <c r="SF159" s="2"/>
      <c r="SG159" s="2"/>
      <c r="SH159" s="2"/>
      <c r="SI159" s="2"/>
      <c r="SJ159" s="2"/>
      <c r="SK159" s="2"/>
      <c r="SL159" s="2"/>
      <c r="SM159" s="2"/>
      <c r="SN159" s="2"/>
      <c r="SO159" s="2"/>
      <c r="SP159" s="2"/>
      <c r="SQ159" s="2"/>
      <c r="SR159" s="2"/>
      <c r="SS159" s="2"/>
      <c r="ST159" s="2"/>
      <c r="SU159" s="2"/>
      <c r="SV159" s="2"/>
      <c r="SW159" s="2"/>
      <c r="SX159" s="2"/>
      <c r="SY159" s="2"/>
      <c r="SZ159" s="2"/>
      <c r="TA159" s="2"/>
      <c r="TB159" s="2"/>
      <c r="TC159" s="2"/>
      <c r="TD159" s="2"/>
      <c r="TE159" s="2"/>
      <c r="TF159" s="2"/>
      <c r="TG159" s="2"/>
      <c r="TH159" s="2"/>
      <c r="TI159" s="2"/>
      <c r="TJ159" s="2"/>
      <c r="TK159" s="2"/>
      <c r="TL159" s="2"/>
      <c r="TM159" s="2"/>
      <c r="TN159" s="2"/>
      <c r="TO159" s="2"/>
      <c r="TP159" s="2"/>
      <c r="TQ159" s="2"/>
      <c r="TR159" s="2"/>
      <c r="TS159" s="2"/>
      <c r="TT159" s="2"/>
      <c r="TU159" s="2"/>
      <c r="TV159" s="2"/>
    </row>
    <row r="160" spans="1:542" s="37" customFormat="1" x14ac:dyDescent="0.35">
      <c r="A160" s="62" t="s">
        <v>278</v>
      </c>
      <c r="B160" s="62" t="s">
        <v>281</v>
      </c>
      <c r="C160" s="63">
        <v>862</v>
      </c>
      <c r="D160" s="47"/>
      <c r="E160" s="68" t="s">
        <v>24</v>
      </c>
      <c r="F160" s="68"/>
      <c r="G160" s="39">
        <v>1</v>
      </c>
      <c r="H160" s="39">
        <v>1</v>
      </c>
      <c r="I160" s="68">
        <f>Table32[[#This Row],[Incidents per Year]]*Table32[[#This Row],[Quantity per incident]]</f>
        <v>1</v>
      </c>
      <c r="J160" s="38">
        <f>D160*Table32[[#This Row],[Potential Quantity per year]]*3</f>
        <v>0</v>
      </c>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2"/>
      <c r="KB160" s="2"/>
      <c r="KC160" s="2"/>
      <c r="KD160" s="2"/>
      <c r="KE160" s="2"/>
      <c r="KF160" s="2"/>
      <c r="KG160" s="2"/>
      <c r="KH160" s="2"/>
      <c r="KI160" s="2"/>
      <c r="KJ160" s="2"/>
      <c r="KK160" s="2"/>
      <c r="KL160" s="2"/>
      <c r="KM160" s="2"/>
      <c r="KN160" s="2"/>
      <c r="KO160" s="2"/>
      <c r="KP160" s="2"/>
      <c r="KQ160" s="2"/>
      <c r="KR160" s="2"/>
      <c r="KS160" s="2"/>
      <c r="KT160" s="2"/>
      <c r="KU160" s="2"/>
      <c r="KV160" s="2"/>
      <c r="KW160" s="2"/>
      <c r="KX160" s="2"/>
      <c r="KY160" s="2"/>
      <c r="KZ160" s="2"/>
      <c r="LA160" s="2"/>
      <c r="LB160" s="2"/>
      <c r="LC160" s="2"/>
      <c r="LD160" s="2"/>
      <c r="LE160" s="2"/>
      <c r="LF160" s="2"/>
      <c r="LG160" s="2"/>
      <c r="LH160" s="2"/>
      <c r="LI160" s="2"/>
      <c r="LJ160" s="2"/>
      <c r="LK160" s="2"/>
      <c r="LL160" s="2"/>
      <c r="LM160" s="2"/>
      <c r="LN160" s="2"/>
      <c r="LO160" s="2"/>
      <c r="LP160" s="2"/>
      <c r="LQ160" s="2"/>
      <c r="LR160" s="2"/>
      <c r="LS160" s="2"/>
      <c r="LT160" s="2"/>
      <c r="LU160" s="2"/>
      <c r="LV160" s="2"/>
      <c r="LW160" s="2"/>
      <c r="LX160" s="2"/>
      <c r="LY160" s="2"/>
      <c r="LZ160" s="2"/>
      <c r="MA160" s="2"/>
      <c r="MB160" s="2"/>
      <c r="MC160" s="2"/>
      <c r="MD160" s="2"/>
      <c r="ME160" s="2"/>
      <c r="MF160" s="2"/>
      <c r="MG160" s="2"/>
      <c r="MH160" s="2"/>
      <c r="MI160" s="2"/>
      <c r="MJ160" s="2"/>
      <c r="MK160" s="2"/>
      <c r="ML160" s="2"/>
      <c r="MM160" s="2"/>
      <c r="MN160" s="2"/>
      <c r="MO160" s="2"/>
      <c r="MP160" s="2"/>
      <c r="MQ160" s="2"/>
      <c r="MR160" s="2"/>
      <c r="MS160" s="2"/>
      <c r="MT160" s="2"/>
      <c r="MU160" s="2"/>
      <c r="MV160" s="2"/>
      <c r="MW160" s="2"/>
      <c r="MX160" s="2"/>
      <c r="MY160" s="2"/>
      <c r="MZ160" s="2"/>
      <c r="NA160" s="2"/>
      <c r="NB160" s="2"/>
      <c r="NC160" s="2"/>
      <c r="ND160" s="2"/>
      <c r="NE160" s="2"/>
      <c r="NF160" s="2"/>
      <c r="NG160" s="2"/>
      <c r="NH160" s="2"/>
      <c r="NI160" s="2"/>
      <c r="NJ160" s="2"/>
      <c r="NK160" s="2"/>
      <c r="NL160" s="2"/>
      <c r="NM160" s="2"/>
      <c r="NN160" s="2"/>
      <c r="NO160" s="2"/>
      <c r="NP160" s="2"/>
      <c r="NQ160" s="2"/>
      <c r="NR160" s="2"/>
      <c r="NS160" s="2"/>
      <c r="NT160" s="2"/>
      <c r="NU160" s="2"/>
      <c r="NV160" s="2"/>
      <c r="NW160" s="2"/>
      <c r="NX160" s="2"/>
      <c r="NY160" s="2"/>
      <c r="NZ160" s="2"/>
      <c r="OA160" s="2"/>
      <c r="OB160" s="2"/>
      <c r="OC160" s="2"/>
      <c r="OD160" s="2"/>
      <c r="OE160" s="2"/>
      <c r="OF160" s="2"/>
      <c r="OG160" s="2"/>
      <c r="OH160" s="2"/>
      <c r="OI160" s="2"/>
      <c r="OJ160" s="2"/>
      <c r="OK160" s="2"/>
      <c r="OL160" s="2"/>
      <c r="OM160" s="2"/>
      <c r="ON160" s="2"/>
      <c r="OO160" s="2"/>
      <c r="OP160" s="2"/>
      <c r="OQ160" s="2"/>
      <c r="OR160" s="2"/>
      <c r="OS160" s="2"/>
      <c r="OT160" s="2"/>
      <c r="OU160" s="2"/>
      <c r="OV160" s="2"/>
      <c r="OW160" s="2"/>
      <c r="OX160" s="2"/>
      <c r="OY160" s="2"/>
      <c r="OZ160" s="2"/>
      <c r="PA160" s="2"/>
      <c r="PB160" s="2"/>
      <c r="PC160" s="2"/>
      <c r="PD160" s="2"/>
      <c r="PE160" s="2"/>
      <c r="PF160" s="2"/>
      <c r="PG160" s="2"/>
      <c r="PH160" s="2"/>
      <c r="PI160" s="2"/>
      <c r="PJ160" s="2"/>
      <c r="PK160" s="2"/>
      <c r="PL160" s="2"/>
      <c r="PM160" s="2"/>
      <c r="PN160" s="2"/>
      <c r="PO160" s="2"/>
      <c r="PP160" s="2"/>
      <c r="PQ160" s="2"/>
      <c r="PR160" s="2"/>
      <c r="PS160" s="2"/>
      <c r="PT160" s="2"/>
      <c r="PU160" s="2"/>
      <c r="PV160" s="2"/>
      <c r="PW160" s="2"/>
      <c r="PX160" s="2"/>
      <c r="PY160" s="2"/>
      <c r="PZ160" s="2"/>
      <c r="QA160" s="2"/>
      <c r="QB160" s="2"/>
      <c r="QC160" s="2"/>
      <c r="QD160" s="2"/>
      <c r="QE160" s="2"/>
      <c r="QF160" s="2"/>
      <c r="QG160" s="2"/>
      <c r="QH160" s="2"/>
      <c r="QI160" s="2"/>
      <c r="QJ160" s="2"/>
      <c r="QK160" s="2"/>
      <c r="QL160" s="2"/>
      <c r="QM160" s="2"/>
      <c r="QN160" s="2"/>
      <c r="QO160" s="2"/>
      <c r="QP160" s="2"/>
      <c r="QQ160" s="2"/>
      <c r="QR160" s="2"/>
      <c r="QS160" s="2"/>
      <c r="QT160" s="2"/>
      <c r="QU160" s="2"/>
      <c r="QV160" s="2"/>
      <c r="QW160" s="2"/>
      <c r="QX160" s="2"/>
      <c r="QY160" s="2"/>
      <c r="QZ160" s="2"/>
      <c r="RA160" s="2"/>
      <c r="RB160" s="2"/>
      <c r="RC160" s="2"/>
      <c r="RD160" s="2"/>
      <c r="RE160" s="2"/>
      <c r="RF160" s="2"/>
      <c r="RG160" s="2"/>
      <c r="RH160" s="2"/>
      <c r="RI160" s="2"/>
      <c r="RJ160" s="2"/>
      <c r="RK160" s="2"/>
      <c r="RL160" s="2"/>
      <c r="RM160" s="2"/>
      <c r="RN160" s="2"/>
      <c r="RO160" s="2"/>
      <c r="RP160" s="2"/>
      <c r="RQ160" s="2"/>
      <c r="RR160" s="2"/>
      <c r="RS160" s="2"/>
      <c r="RT160" s="2"/>
      <c r="RU160" s="2"/>
      <c r="RV160" s="2"/>
      <c r="RW160" s="2"/>
      <c r="RX160" s="2"/>
      <c r="RY160" s="2"/>
      <c r="RZ160" s="2"/>
      <c r="SA160" s="2"/>
      <c r="SB160" s="2"/>
      <c r="SC160" s="2"/>
      <c r="SD160" s="2"/>
      <c r="SE160" s="2"/>
      <c r="SF160" s="2"/>
      <c r="SG160" s="2"/>
      <c r="SH160" s="2"/>
      <c r="SI160" s="2"/>
      <c r="SJ160" s="2"/>
      <c r="SK160" s="2"/>
      <c r="SL160" s="2"/>
      <c r="SM160" s="2"/>
      <c r="SN160" s="2"/>
      <c r="SO160" s="2"/>
      <c r="SP160" s="2"/>
      <c r="SQ160" s="2"/>
      <c r="SR160" s="2"/>
      <c r="SS160" s="2"/>
      <c r="ST160" s="2"/>
      <c r="SU160" s="2"/>
      <c r="SV160" s="2"/>
      <c r="SW160" s="2"/>
      <c r="SX160" s="2"/>
      <c r="SY160" s="2"/>
      <c r="SZ160" s="2"/>
      <c r="TA160" s="2"/>
      <c r="TB160" s="2"/>
      <c r="TC160" s="2"/>
      <c r="TD160" s="2"/>
      <c r="TE160" s="2"/>
      <c r="TF160" s="2"/>
      <c r="TG160" s="2"/>
      <c r="TH160" s="2"/>
      <c r="TI160" s="2"/>
      <c r="TJ160" s="2"/>
      <c r="TK160" s="2"/>
      <c r="TL160" s="2"/>
      <c r="TM160" s="2"/>
      <c r="TN160" s="2"/>
      <c r="TO160" s="2"/>
      <c r="TP160" s="2"/>
      <c r="TQ160" s="2"/>
      <c r="TR160" s="2"/>
      <c r="TS160" s="2"/>
      <c r="TT160" s="2"/>
      <c r="TU160" s="2"/>
      <c r="TV160" s="2"/>
    </row>
    <row r="161" spans="1:542" s="37" customFormat="1" x14ac:dyDescent="0.35">
      <c r="A161" s="62" t="s">
        <v>290</v>
      </c>
      <c r="B161" t="s">
        <v>291</v>
      </c>
      <c r="C161" s="63">
        <v>862</v>
      </c>
      <c r="D161" s="47"/>
      <c r="E161" s="68" t="s">
        <v>24</v>
      </c>
      <c r="F161" s="68"/>
      <c r="G161" s="39">
        <v>1</v>
      </c>
      <c r="H161" s="39">
        <v>1</v>
      </c>
      <c r="I161" s="68">
        <f>Table32[[#This Row],[Incidents per Year]]*Table32[[#This Row],[Quantity per incident]]</f>
        <v>1</v>
      </c>
      <c r="J161" s="38">
        <f>D161*Table32[[#This Row],[Potential Quantity per year]]*3</f>
        <v>0</v>
      </c>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2"/>
      <c r="KB161" s="2"/>
      <c r="KC161" s="2"/>
      <c r="KD161" s="2"/>
      <c r="KE161" s="2"/>
      <c r="KF161" s="2"/>
      <c r="KG161" s="2"/>
      <c r="KH161" s="2"/>
      <c r="KI161" s="2"/>
      <c r="KJ161" s="2"/>
      <c r="KK161" s="2"/>
      <c r="KL161" s="2"/>
      <c r="KM161" s="2"/>
      <c r="KN161" s="2"/>
      <c r="KO161" s="2"/>
      <c r="KP161" s="2"/>
      <c r="KQ161" s="2"/>
      <c r="KR161" s="2"/>
      <c r="KS161" s="2"/>
      <c r="KT161" s="2"/>
      <c r="KU161" s="2"/>
      <c r="KV161" s="2"/>
      <c r="KW161" s="2"/>
      <c r="KX161" s="2"/>
      <c r="KY161" s="2"/>
      <c r="KZ161" s="2"/>
      <c r="LA161" s="2"/>
      <c r="LB161" s="2"/>
      <c r="LC161" s="2"/>
      <c r="LD161" s="2"/>
      <c r="LE161" s="2"/>
      <c r="LF161" s="2"/>
      <c r="LG161" s="2"/>
      <c r="LH161" s="2"/>
      <c r="LI161" s="2"/>
      <c r="LJ161" s="2"/>
      <c r="LK161" s="2"/>
      <c r="LL161" s="2"/>
      <c r="LM161" s="2"/>
      <c r="LN161" s="2"/>
      <c r="LO161" s="2"/>
      <c r="LP161" s="2"/>
      <c r="LQ161" s="2"/>
      <c r="LR161" s="2"/>
      <c r="LS161" s="2"/>
      <c r="LT161" s="2"/>
      <c r="LU161" s="2"/>
      <c r="LV161" s="2"/>
      <c r="LW161" s="2"/>
      <c r="LX161" s="2"/>
      <c r="LY161" s="2"/>
      <c r="LZ161" s="2"/>
      <c r="MA161" s="2"/>
      <c r="MB161" s="2"/>
      <c r="MC161" s="2"/>
      <c r="MD161" s="2"/>
      <c r="ME161" s="2"/>
      <c r="MF161" s="2"/>
      <c r="MG161" s="2"/>
      <c r="MH161" s="2"/>
      <c r="MI161" s="2"/>
      <c r="MJ161" s="2"/>
      <c r="MK161" s="2"/>
      <c r="ML161" s="2"/>
      <c r="MM161" s="2"/>
      <c r="MN161" s="2"/>
      <c r="MO161" s="2"/>
      <c r="MP161" s="2"/>
      <c r="MQ161" s="2"/>
      <c r="MR161" s="2"/>
      <c r="MS161" s="2"/>
      <c r="MT161" s="2"/>
      <c r="MU161" s="2"/>
      <c r="MV161" s="2"/>
      <c r="MW161" s="2"/>
      <c r="MX161" s="2"/>
      <c r="MY161" s="2"/>
      <c r="MZ161" s="2"/>
      <c r="NA161" s="2"/>
      <c r="NB161" s="2"/>
      <c r="NC161" s="2"/>
      <c r="ND161" s="2"/>
      <c r="NE161" s="2"/>
      <c r="NF161" s="2"/>
      <c r="NG161" s="2"/>
      <c r="NH161" s="2"/>
      <c r="NI161" s="2"/>
      <c r="NJ161" s="2"/>
      <c r="NK161" s="2"/>
      <c r="NL161" s="2"/>
      <c r="NM161" s="2"/>
      <c r="NN161" s="2"/>
      <c r="NO161" s="2"/>
      <c r="NP161" s="2"/>
      <c r="NQ161" s="2"/>
      <c r="NR161" s="2"/>
      <c r="NS161" s="2"/>
      <c r="NT161" s="2"/>
      <c r="NU161" s="2"/>
      <c r="NV161" s="2"/>
      <c r="NW161" s="2"/>
      <c r="NX161" s="2"/>
      <c r="NY161" s="2"/>
      <c r="NZ161" s="2"/>
      <c r="OA161" s="2"/>
      <c r="OB161" s="2"/>
      <c r="OC161" s="2"/>
      <c r="OD161" s="2"/>
      <c r="OE161" s="2"/>
      <c r="OF161" s="2"/>
      <c r="OG161" s="2"/>
      <c r="OH161" s="2"/>
      <c r="OI161" s="2"/>
      <c r="OJ161" s="2"/>
      <c r="OK161" s="2"/>
      <c r="OL161" s="2"/>
      <c r="OM161" s="2"/>
      <c r="ON161" s="2"/>
      <c r="OO161" s="2"/>
      <c r="OP161" s="2"/>
      <c r="OQ161" s="2"/>
      <c r="OR161" s="2"/>
      <c r="OS161" s="2"/>
      <c r="OT161" s="2"/>
      <c r="OU161" s="2"/>
      <c r="OV161" s="2"/>
      <c r="OW161" s="2"/>
      <c r="OX161" s="2"/>
      <c r="OY161" s="2"/>
      <c r="OZ161" s="2"/>
      <c r="PA161" s="2"/>
      <c r="PB161" s="2"/>
      <c r="PC161" s="2"/>
      <c r="PD161" s="2"/>
      <c r="PE161" s="2"/>
      <c r="PF161" s="2"/>
      <c r="PG161" s="2"/>
      <c r="PH161" s="2"/>
      <c r="PI161" s="2"/>
      <c r="PJ161" s="2"/>
      <c r="PK161" s="2"/>
      <c r="PL161" s="2"/>
      <c r="PM161" s="2"/>
      <c r="PN161" s="2"/>
      <c r="PO161" s="2"/>
      <c r="PP161" s="2"/>
      <c r="PQ161" s="2"/>
      <c r="PR161" s="2"/>
      <c r="PS161" s="2"/>
      <c r="PT161" s="2"/>
      <c r="PU161" s="2"/>
      <c r="PV161" s="2"/>
      <c r="PW161" s="2"/>
      <c r="PX161" s="2"/>
      <c r="PY161" s="2"/>
      <c r="PZ161" s="2"/>
      <c r="QA161" s="2"/>
      <c r="QB161" s="2"/>
      <c r="QC161" s="2"/>
      <c r="QD161" s="2"/>
      <c r="QE161" s="2"/>
      <c r="QF161" s="2"/>
      <c r="QG161" s="2"/>
      <c r="QH161" s="2"/>
      <c r="QI161" s="2"/>
      <c r="QJ161" s="2"/>
      <c r="QK161" s="2"/>
      <c r="QL161" s="2"/>
      <c r="QM161" s="2"/>
      <c r="QN161" s="2"/>
      <c r="QO161" s="2"/>
      <c r="QP161" s="2"/>
      <c r="QQ161" s="2"/>
      <c r="QR161" s="2"/>
      <c r="QS161" s="2"/>
      <c r="QT161" s="2"/>
      <c r="QU161" s="2"/>
      <c r="QV161" s="2"/>
      <c r="QW161" s="2"/>
      <c r="QX161" s="2"/>
      <c r="QY161" s="2"/>
      <c r="QZ161" s="2"/>
      <c r="RA161" s="2"/>
      <c r="RB161" s="2"/>
      <c r="RC161" s="2"/>
      <c r="RD161" s="2"/>
      <c r="RE161" s="2"/>
      <c r="RF161" s="2"/>
      <c r="RG161" s="2"/>
      <c r="RH161" s="2"/>
      <c r="RI161" s="2"/>
      <c r="RJ161" s="2"/>
      <c r="RK161" s="2"/>
      <c r="RL161" s="2"/>
      <c r="RM161" s="2"/>
      <c r="RN161" s="2"/>
      <c r="RO161" s="2"/>
      <c r="RP161" s="2"/>
      <c r="RQ161" s="2"/>
      <c r="RR161" s="2"/>
      <c r="RS161" s="2"/>
      <c r="RT161" s="2"/>
      <c r="RU161" s="2"/>
      <c r="RV161" s="2"/>
      <c r="RW161" s="2"/>
      <c r="RX161" s="2"/>
      <c r="RY161" s="2"/>
      <c r="RZ161" s="2"/>
      <c r="SA161" s="2"/>
      <c r="SB161" s="2"/>
      <c r="SC161" s="2"/>
      <c r="SD161" s="2"/>
      <c r="SE161" s="2"/>
      <c r="SF161" s="2"/>
      <c r="SG161" s="2"/>
      <c r="SH161" s="2"/>
      <c r="SI161" s="2"/>
      <c r="SJ161" s="2"/>
      <c r="SK161" s="2"/>
      <c r="SL161" s="2"/>
      <c r="SM161" s="2"/>
      <c r="SN161" s="2"/>
      <c r="SO161" s="2"/>
      <c r="SP161" s="2"/>
      <c r="SQ161" s="2"/>
      <c r="SR161" s="2"/>
      <c r="SS161" s="2"/>
      <c r="ST161" s="2"/>
      <c r="SU161" s="2"/>
      <c r="SV161" s="2"/>
      <c r="SW161" s="2"/>
      <c r="SX161" s="2"/>
      <c r="SY161" s="2"/>
      <c r="SZ161" s="2"/>
      <c r="TA161" s="2"/>
      <c r="TB161" s="2"/>
      <c r="TC161" s="2"/>
      <c r="TD161" s="2"/>
      <c r="TE161" s="2"/>
      <c r="TF161" s="2"/>
      <c r="TG161" s="2"/>
      <c r="TH161" s="2"/>
      <c r="TI161" s="2"/>
      <c r="TJ161" s="2"/>
      <c r="TK161" s="2"/>
      <c r="TL161" s="2"/>
      <c r="TM161" s="2"/>
      <c r="TN161" s="2"/>
      <c r="TO161" s="2"/>
      <c r="TP161" s="2"/>
      <c r="TQ161" s="2"/>
      <c r="TR161" s="2"/>
      <c r="TS161" s="2"/>
      <c r="TT161" s="2"/>
      <c r="TU161" s="2"/>
      <c r="TV161" s="2"/>
    </row>
    <row r="162" spans="1:542" s="37" customFormat="1" x14ac:dyDescent="0.35">
      <c r="A162" s="62" t="s">
        <v>292</v>
      </c>
      <c r="B162" s="62" t="s">
        <v>293</v>
      </c>
      <c r="C162" s="63">
        <v>862</v>
      </c>
      <c r="D162" s="47"/>
      <c r="E162" s="68" t="s">
        <v>24</v>
      </c>
      <c r="F162" s="68"/>
      <c r="G162" s="39">
        <v>1</v>
      </c>
      <c r="H162" s="39">
        <v>1</v>
      </c>
      <c r="I162" s="68">
        <f>Table32[[#This Row],[Incidents per Year]]*Table32[[#This Row],[Quantity per incident]]</f>
        <v>1</v>
      </c>
      <c r="J162" s="38">
        <f>D162*Table32[[#This Row],[Potential Quantity per year]]*3</f>
        <v>0</v>
      </c>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c r="MJ162" s="2"/>
      <c r="MK162" s="2"/>
      <c r="ML162" s="2"/>
      <c r="MM162" s="2"/>
      <c r="MN162" s="2"/>
      <c r="MO162" s="2"/>
      <c r="MP162" s="2"/>
      <c r="MQ162" s="2"/>
      <c r="MR162" s="2"/>
      <c r="MS162" s="2"/>
      <c r="MT162" s="2"/>
      <c r="MU162" s="2"/>
      <c r="MV162" s="2"/>
      <c r="MW162" s="2"/>
      <c r="MX162" s="2"/>
      <c r="MY162" s="2"/>
      <c r="MZ162" s="2"/>
      <c r="NA162" s="2"/>
      <c r="NB162" s="2"/>
      <c r="NC162" s="2"/>
      <c r="ND162" s="2"/>
      <c r="NE162" s="2"/>
      <c r="NF162" s="2"/>
      <c r="NG162" s="2"/>
      <c r="NH162" s="2"/>
      <c r="NI162" s="2"/>
      <c r="NJ162" s="2"/>
      <c r="NK162" s="2"/>
      <c r="NL162" s="2"/>
      <c r="NM162" s="2"/>
      <c r="NN162" s="2"/>
      <c r="NO162" s="2"/>
      <c r="NP162" s="2"/>
      <c r="NQ162" s="2"/>
      <c r="NR162" s="2"/>
      <c r="NS162" s="2"/>
      <c r="NT162" s="2"/>
      <c r="NU162" s="2"/>
      <c r="NV162" s="2"/>
      <c r="NW162" s="2"/>
      <c r="NX162" s="2"/>
      <c r="NY162" s="2"/>
      <c r="NZ162" s="2"/>
      <c r="OA162" s="2"/>
      <c r="OB162" s="2"/>
      <c r="OC162" s="2"/>
      <c r="OD162" s="2"/>
      <c r="OE162" s="2"/>
      <c r="OF162" s="2"/>
      <c r="OG162" s="2"/>
      <c r="OH162" s="2"/>
      <c r="OI162" s="2"/>
      <c r="OJ162" s="2"/>
      <c r="OK162" s="2"/>
      <c r="OL162" s="2"/>
      <c r="OM162" s="2"/>
      <c r="ON162" s="2"/>
      <c r="OO162" s="2"/>
      <c r="OP162" s="2"/>
      <c r="OQ162" s="2"/>
      <c r="OR162" s="2"/>
      <c r="OS162" s="2"/>
      <c r="OT162" s="2"/>
      <c r="OU162" s="2"/>
      <c r="OV162" s="2"/>
      <c r="OW162" s="2"/>
      <c r="OX162" s="2"/>
      <c r="OY162" s="2"/>
      <c r="OZ162" s="2"/>
      <c r="PA162" s="2"/>
      <c r="PB162" s="2"/>
      <c r="PC162" s="2"/>
      <c r="PD162" s="2"/>
      <c r="PE162" s="2"/>
      <c r="PF162" s="2"/>
      <c r="PG162" s="2"/>
      <c r="PH162" s="2"/>
      <c r="PI162" s="2"/>
      <c r="PJ162" s="2"/>
      <c r="PK162" s="2"/>
      <c r="PL162" s="2"/>
      <c r="PM162" s="2"/>
      <c r="PN162" s="2"/>
      <c r="PO162" s="2"/>
      <c r="PP162" s="2"/>
      <c r="PQ162" s="2"/>
      <c r="PR162" s="2"/>
      <c r="PS162" s="2"/>
      <c r="PT162" s="2"/>
      <c r="PU162" s="2"/>
      <c r="PV162" s="2"/>
      <c r="PW162" s="2"/>
      <c r="PX162" s="2"/>
      <c r="PY162" s="2"/>
      <c r="PZ162" s="2"/>
      <c r="QA162" s="2"/>
      <c r="QB162" s="2"/>
      <c r="QC162" s="2"/>
      <c r="QD162" s="2"/>
      <c r="QE162" s="2"/>
      <c r="QF162" s="2"/>
      <c r="QG162" s="2"/>
      <c r="QH162" s="2"/>
      <c r="QI162" s="2"/>
      <c r="QJ162" s="2"/>
      <c r="QK162" s="2"/>
      <c r="QL162" s="2"/>
      <c r="QM162" s="2"/>
      <c r="QN162" s="2"/>
      <c r="QO162" s="2"/>
      <c r="QP162" s="2"/>
      <c r="QQ162" s="2"/>
      <c r="QR162" s="2"/>
      <c r="QS162" s="2"/>
      <c r="QT162" s="2"/>
      <c r="QU162" s="2"/>
      <c r="QV162" s="2"/>
      <c r="QW162" s="2"/>
      <c r="QX162" s="2"/>
      <c r="QY162" s="2"/>
      <c r="QZ162" s="2"/>
      <c r="RA162" s="2"/>
      <c r="RB162" s="2"/>
      <c r="RC162" s="2"/>
      <c r="RD162" s="2"/>
      <c r="RE162" s="2"/>
      <c r="RF162" s="2"/>
      <c r="RG162" s="2"/>
      <c r="RH162" s="2"/>
      <c r="RI162" s="2"/>
      <c r="RJ162" s="2"/>
      <c r="RK162" s="2"/>
      <c r="RL162" s="2"/>
      <c r="RM162" s="2"/>
      <c r="RN162" s="2"/>
      <c r="RO162" s="2"/>
      <c r="RP162" s="2"/>
      <c r="RQ162" s="2"/>
      <c r="RR162" s="2"/>
      <c r="RS162" s="2"/>
      <c r="RT162" s="2"/>
      <c r="RU162" s="2"/>
      <c r="RV162" s="2"/>
      <c r="RW162" s="2"/>
      <c r="RX162" s="2"/>
      <c r="RY162" s="2"/>
      <c r="RZ162" s="2"/>
      <c r="SA162" s="2"/>
      <c r="SB162" s="2"/>
      <c r="SC162" s="2"/>
      <c r="SD162" s="2"/>
      <c r="SE162" s="2"/>
      <c r="SF162" s="2"/>
      <c r="SG162" s="2"/>
      <c r="SH162" s="2"/>
      <c r="SI162" s="2"/>
      <c r="SJ162" s="2"/>
      <c r="SK162" s="2"/>
      <c r="SL162" s="2"/>
      <c r="SM162" s="2"/>
      <c r="SN162" s="2"/>
      <c r="SO162" s="2"/>
      <c r="SP162" s="2"/>
      <c r="SQ162" s="2"/>
      <c r="SR162" s="2"/>
      <c r="SS162" s="2"/>
      <c r="ST162" s="2"/>
      <c r="SU162" s="2"/>
      <c r="SV162" s="2"/>
      <c r="SW162" s="2"/>
      <c r="SX162" s="2"/>
      <c r="SY162" s="2"/>
      <c r="SZ162" s="2"/>
      <c r="TA162" s="2"/>
      <c r="TB162" s="2"/>
      <c r="TC162" s="2"/>
      <c r="TD162" s="2"/>
      <c r="TE162" s="2"/>
      <c r="TF162" s="2"/>
      <c r="TG162" s="2"/>
      <c r="TH162" s="2"/>
      <c r="TI162" s="2"/>
      <c r="TJ162" s="2"/>
      <c r="TK162" s="2"/>
      <c r="TL162" s="2"/>
      <c r="TM162" s="2"/>
      <c r="TN162" s="2"/>
      <c r="TO162" s="2"/>
      <c r="TP162" s="2"/>
      <c r="TQ162" s="2"/>
      <c r="TR162" s="2"/>
      <c r="TS162" s="2"/>
      <c r="TT162" s="2"/>
      <c r="TU162" s="2"/>
      <c r="TV162" s="2"/>
    </row>
    <row r="163" spans="1:542" s="37" customFormat="1" x14ac:dyDescent="0.35">
      <c r="A163" s="62" t="s">
        <v>282</v>
      </c>
      <c r="B163" s="62" t="s">
        <v>289</v>
      </c>
      <c r="C163" s="63">
        <v>862</v>
      </c>
      <c r="D163" s="47"/>
      <c r="E163" s="68" t="s">
        <v>26</v>
      </c>
      <c r="F163" s="68"/>
      <c r="G163" s="39">
        <v>100</v>
      </c>
      <c r="H163" s="39">
        <v>1</v>
      </c>
      <c r="I163" s="68">
        <f>Table32[[#This Row],[Incidents per Year]]*Table32[[#This Row],[Quantity per incident]]</f>
        <v>100</v>
      </c>
      <c r="J163" s="38">
        <f>D163*Table32[[#This Row],[Potential Quantity per year]]*3</f>
        <v>0</v>
      </c>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c r="MM163" s="2"/>
      <c r="MN163" s="2"/>
      <c r="MO163" s="2"/>
      <c r="MP163" s="2"/>
      <c r="MQ163" s="2"/>
      <c r="MR163" s="2"/>
      <c r="MS163" s="2"/>
      <c r="MT163" s="2"/>
      <c r="MU163" s="2"/>
      <c r="MV163" s="2"/>
      <c r="MW163" s="2"/>
      <c r="MX163" s="2"/>
      <c r="MY163" s="2"/>
      <c r="MZ163" s="2"/>
      <c r="NA163" s="2"/>
      <c r="NB163" s="2"/>
      <c r="NC163" s="2"/>
      <c r="ND163" s="2"/>
      <c r="NE163" s="2"/>
      <c r="NF163" s="2"/>
      <c r="NG163" s="2"/>
      <c r="NH163" s="2"/>
      <c r="NI163" s="2"/>
      <c r="NJ163" s="2"/>
      <c r="NK163" s="2"/>
      <c r="NL163" s="2"/>
      <c r="NM163" s="2"/>
      <c r="NN163" s="2"/>
      <c r="NO163" s="2"/>
      <c r="NP163" s="2"/>
      <c r="NQ163" s="2"/>
      <c r="NR163" s="2"/>
      <c r="NS163" s="2"/>
      <c r="NT163" s="2"/>
      <c r="NU163" s="2"/>
      <c r="NV163" s="2"/>
      <c r="NW163" s="2"/>
      <c r="NX163" s="2"/>
      <c r="NY163" s="2"/>
      <c r="NZ163" s="2"/>
      <c r="OA163" s="2"/>
      <c r="OB163" s="2"/>
      <c r="OC163" s="2"/>
      <c r="OD163" s="2"/>
      <c r="OE163" s="2"/>
      <c r="OF163" s="2"/>
      <c r="OG163" s="2"/>
      <c r="OH163" s="2"/>
      <c r="OI163" s="2"/>
      <c r="OJ163" s="2"/>
      <c r="OK163" s="2"/>
      <c r="OL163" s="2"/>
      <c r="OM163" s="2"/>
      <c r="ON163" s="2"/>
      <c r="OO163" s="2"/>
      <c r="OP163" s="2"/>
      <c r="OQ163" s="2"/>
      <c r="OR163" s="2"/>
      <c r="OS163" s="2"/>
      <c r="OT163" s="2"/>
      <c r="OU163" s="2"/>
      <c r="OV163" s="2"/>
      <c r="OW163" s="2"/>
      <c r="OX163" s="2"/>
      <c r="OY163" s="2"/>
      <c r="OZ163" s="2"/>
      <c r="PA163" s="2"/>
      <c r="PB163" s="2"/>
      <c r="PC163" s="2"/>
      <c r="PD163" s="2"/>
      <c r="PE163" s="2"/>
      <c r="PF163" s="2"/>
      <c r="PG163" s="2"/>
      <c r="PH163" s="2"/>
      <c r="PI163" s="2"/>
      <c r="PJ163" s="2"/>
      <c r="PK163" s="2"/>
      <c r="PL163" s="2"/>
      <c r="PM163" s="2"/>
      <c r="PN163" s="2"/>
      <c r="PO163" s="2"/>
      <c r="PP163" s="2"/>
      <c r="PQ163" s="2"/>
      <c r="PR163" s="2"/>
      <c r="PS163" s="2"/>
      <c r="PT163" s="2"/>
      <c r="PU163" s="2"/>
      <c r="PV163" s="2"/>
      <c r="PW163" s="2"/>
      <c r="PX163" s="2"/>
      <c r="PY163" s="2"/>
      <c r="PZ163" s="2"/>
      <c r="QA163" s="2"/>
      <c r="QB163" s="2"/>
      <c r="QC163" s="2"/>
      <c r="QD163" s="2"/>
      <c r="QE163" s="2"/>
      <c r="QF163" s="2"/>
      <c r="QG163" s="2"/>
      <c r="QH163" s="2"/>
      <c r="QI163" s="2"/>
      <c r="QJ163" s="2"/>
      <c r="QK163" s="2"/>
      <c r="QL163" s="2"/>
      <c r="QM163" s="2"/>
      <c r="QN163" s="2"/>
      <c r="QO163" s="2"/>
      <c r="QP163" s="2"/>
      <c r="QQ163" s="2"/>
      <c r="QR163" s="2"/>
      <c r="QS163" s="2"/>
      <c r="QT163" s="2"/>
      <c r="QU163" s="2"/>
      <c r="QV163" s="2"/>
      <c r="QW163" s="2"/>
      <c r="QX163" s="2"/>
      <c r="QY163" s="2"/>
      <c r="QZ163" s="2"/>
      <c r="RA163" s="2"/>
      <c r="RB163" s="2"/>
      <c r="RC163" s="2"/>
      <c r="RD163" s="2"/>
      <c r="RE163" s="2"/>
      <c r="RF163" s="2"/>
      <c r="RG163" s="2"/>
      <c r="RH163" s="2"/>
      <c r="RI163" s="2"/>
      <c r="RJ163" s="2"/>
      <c r="RK163" s="2"/>
      <c r="RL163" s="2"/>
      <c r="RM163" s="2"/>
      <c r="RN163" s="2"/>
      <c r="RO163" s="2"/>
      <c r="RP163" s="2"/>
      <c r="RQ163" s="2"/>
      <c r="RR163" s="2"/>
      <c r="RS163" s="2"/>
      <c r="RT163" s="2"/>
      <c r="RU163" s="2"/>
      <c r="RV163" s="2"/>
      <c r="RW163" s="2"/>
      <c r="RX163" s="2"/>
      <c r="RY163" s="2"/>
      <c r="RZ163" s="2"/>
      <c r="SA163" s="2"/>
      <c r="SB163" s="2"/>
      <c r="SC163" s="2"/>
      <c r="SD163" s="2"/>
      <c r="SE163" s="2"/>
      <c r="SF163" s="2"/>
      <c r="SG163" s="2"/>
      <c r="SH163" s="2"/>
      <c r="SI163" s="2"/>
      <c r="SJ163" s="2"/>
      <c r="SK163" s="2"/>
      <c r="SL163" s="2"/>
      <c r="SM163" s="2"/>
      <c r="SN163" s="2"/>
      <c r="SO163" s="2"/>
      <c r="SP163" s="2"/>
      <c r="SQ163" s="2"/>
      <c r="SR163" s="2"/>
      <c r="SS163" s="2"/>
      <c r="ST163" s="2"/>
      <c r="SU163" s="2"/>
      <c r="SV163" s="2"/>
      <c r="SW163" s="2"/>
      <c r="SX163" s="2"/>
      <c r="SY163" s="2"/>
      <c r="SZ163" s="2"/>
      <c r="TA163" s="2"/>
      <c r="TB163" s="2"/>
      <c r="TC163" s="2"/>
      <c r="TD163" s="2"/>
      <c r="TE163" s="2"/>
      <c r="TF163" s="2"/>
      <c r="TG163" s="2"/>
      <c r="TH163" s="2"/>
      <c r="TI163" s="2"/>
      <c r="TJ163" s="2"/>
      <c r="TK163" s="2"/>
      <c r="TL163" s="2"/>
      <c r="TM163" s="2"/>
      <c r="TN163" s="2"/>
      <c r="TO163" s="2"/>
      <c r="TP163" s="2"/>
      <c r="TQ163" s="2"/>
      <c r="TR163" s="2"/>
      <c r="TS163" s="2"/>
      <c r="TT163" s="2"/>
      <c r="TU163" s="2"/>
      <c r="TV163" s="2"/>
    </row>
    <row r="164" spans="1:542" s="37" customFormat="1" x14ac:dyDescent="0.35">
      <c r="A164" s="62" t="s">
        <v>283</v>
      </c>
      <c r="B164" s="62" t="s">
        <v>288</v>
      </c>
      <c r="C164" s="63">
        <v>862</v>
      </c>
      <c r="D164" s="47"/>
      <c r="E164" s="68" t="s">
        <v>26</v>
      </c>
      <c r="F164" s="68"/>
      <c r="G164" s="39">
        <v>100</v>
      </c>
      <c r="H164" s="39">
        <v>1</v>
      </c>
      <c r="I164" s="68">
        <f>Table32[[#This Row],[Incidents per Year]]*Table32[[#This Row],[Quantity per incident]]</f>
        <v>100</v>
      </c>
      <c r="J164" s="38">
        <f>D164*Table32[[#This Row],[Potential Quantity per year]]*3</f>
        <v>0</v>
      </c>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c r="MM164" s="2"/>
      <c r="MN164" s="2"/>
      <c r="MO164" s="2"/>
      <c r="MP164" s="2"/>
      <c r="MQ164" s="2"/>
      <c r="MR164" s="2"/>
      <c r="MS164" s="2"/>
      <c r="MT164" s="2"/>
      <c r="MU164" s="2"/>
      <c r="MV164" s="2"/>
      <c r="MW164" s="2"/>
      <c r="MX164" s="2"/>
      <c r="MY164" s="2"/>
      <c r="MZ164" s="2"/>
      <c r="NA164" s="2"/>
      <c r="NB164" s="2"/>
      <c r="NC164" s="2"/>
      <c r="ND164" s="2"/>
      <c r="NE164" s="2"/>
      <c r="NF164" s="2"/>
      <c r="NG164" s="2"/>
      <c r="NH164" s="2"/>
      <c r="NI164" s="2"/>
      <c r="NJ164" s="2"/>
      <c r="NK164" s="2"/>
      <c r="NL164" s="2"/>
      <c r="NM164" s="2"/>
      <c r="NN164" s="2"/>
      <c r="NO164" s="2"/>
      <c r="NP164" s="2"/>
      <c r="NQ164" s="2"/>
      <c r="NR164" s="2"/>
      <c r="NS164" s="2"/>
      <c r="NT164" s="2"/>
      <c r="NU164" s="2"/>
      <c r="NV164" s="2"/>
      <c r="NW164" s="2"/>
      <c r="NX164" s="2"/>
      <c r="NY164" s="2"/>
      <c r="NZ164" s="2"/>
      <c r="OA164" s="2"/>
      <c r="OB164" s="2"/>
      <c r="OC164" s="2"/>
      <c r="OD164" s="2"/>
      <c r="OE164" s="2"/>
      <c r="OF164" s="2"/>
      <c r="OG164" s="2"/>
      <c r="OH164" s="2"/>
      <c r="OI164" s="2"/>
      <c r="OJ164" s="2"/>
      <c r="OK164" s="2"/>
      <c r="OL164" s="2"/>
      <c r="OM164" s="2"/>
      <c r="ON164" s="2"/>
      <c r="OO164" s="2"/>
      <c r="OP164" s="2"/>
      <c r="OQ164" s="2"/>
      <c r="OR164" s="2"/>
      <c r="OS164" s="2"/>
      <c r="OT164" s="2"/>
      <c r="OU164" s="2"/>
      <c r="OV164" s="2"/>
      <c r="OW164" s="2"/>
      <c r="OX164" s="2"/>
      <c r="OY164" s="2"/>
      <c r="OZ164" s="2"/>
      <c r="PA164" s="2"/>
      <c r="PB164" s="2"/>
      <c r="PC164" s="2"/>
      <c r="PD164" s="2"/>
      <c r="PE164" s="2"/>
      <c r="PF164" s="2"/>
      <c r="PG164" s="2"/>
      <c r="PH164" s="2"/>
      <c r="PI164" s="2"/>
      <c r="PJ164" s="2"/>
      <c r="PK164" s="2"/>
      <c r="PL164" s="2"/>
      <c r="PM164" s="2"/>
      <c r="PN164" s="2"/>
      <c r="PO164" s="2"/>
      <c r="PP164" s="2"/>
      <c r="PQ164" s="2"/>
      <c r="PR164" s="2"/>
      <c r="PS164" s="2"/>
      <c r="PT164" s="2"/>
      <c r="PU164" s="2"/>
      <c r="PV164" s="2"/>
      <c r="PW164" s="2"/>
      <c r="PX164" s="2"/>
      <c r="PY164" s="2"/>
      <c r="PZ164" s="2"/>
      <c r="QA164" s="2"/>
      <c r="QB164" s="2"/>
      <c r="QC164" s="2"/>
      <c r="QD164" s="2"/>
      <c r="QE164" s="2"/>
      <c r="QF164" s="2"/>
      <c r="QG164" s="2"/>
      <c r="QH164" s="2"/>
      <c r="QI164" s="2"/>
      <c r="QJ164" s="2"/>
      <c r="QK164" s="2"/>
      <c r="QL164" s="2"/>
      <c r="QM164" s="2"/>
      <c r="QN164" s="2"/>
      <c r="QO164" s="2"/>
      <c r="QP164" s="2"/>
      <c r="QQ164" s="2"/>
      <c r="QR164" s="2"/>
      <c r="QS164" s="2"/>
      <c r="QT164" s="2"/>
      <c r="QU164" s="2"/>
      <c r="QV164" s="2"/>
      <c r="QW164" s="2"/>
      <c r="QX164" s="2"/>
      <c r="QY164" s="2"/>
      <c r="QZ164" s="2"/>
      <c r="RA164" s="2"/>
      <c r="RB164" s="2"/>
      <c r="RC164" s="2"/>
      <c r="RD164" s="2"/>
      <c r="RE164" s="2"/>
      <c r="RF164" s="2"/>
      <c r="RG164" s="2"/>
      <c r="RH164" s="2"/>
      <c r="RI164" s="2"/>
      <c r="RJ164" s="2"/>
      <c r="RK164" s="2"/>
      <c r="RL164" s="2"/>
      <c r="RM164" s="2"/>
      <c r="RN164" s="2"/>
      <c r="RO164" s="2"/>
      <c r="RP164" s="2"/>
      <c r="RQ164" s="2"/>
      <c r="RR164" s="2"/>
      <c r="RS164" s="2"/>
      <c r="RT164" s="2"/>
      <c r="RU164" s="2"/>
      <c r="RV164" s="2"/>
      <c r="RW164" s="2"/>
      <c r="RX164" s="2"/>
      <c r="RY164" s="2"/>
      <c r="RZ164" s="2"/>
      <c r="SA164" s="2"/>
      <c r="SB164" s="2"/>
      <c r="SC164" s="2"/>
      <c r="SD164" s="2"/>
      <c r="SE164" s="2"/>
      <c r="SF164" s="2"/>
      <c r="SG164" s="2"/>
      <c r="SH164" s="2"/>
      <c r="SI164" s="2"/>
      <c r="SJ164" s="2"/>
      <c r="SK164" s="2"/>
      <c r="SL164" s="2"/>
      <c r="SM164" s="2"/>
      <c r="SN164" s="2"/>
      <c r="SO164" s="2"/>
      <c r="SP164" s="2"/>
      <c r="SQ164" s="2"/>
      <c r="SR164" s="2"/>
      <c r="SS164" s="2"/>
      <c r="ST164" s="2"/>
      <c r="SU164" s="2"/>
      <c r="SV164" s="2"/>
      <c r="SW164" s="2"/>
      <c r="SX164" s="2"/>
      <c r="SY164" s="2"/>
      <c r="SZ164" s="2"/>
      <c r="TA164" s="2"/>
      <c r="TB164" s="2"/>
      <c r="TC164" s="2"/>
      <c r="TD164" s="2"/>
      <c r="TE164" s="2"/>
      <c r="TF164" s="2"/>
      <c r="TG164" s="2"/>
      <c r="TH164" s="2"/>
      <c r="TI164" s="2"/>
      <c r="TJ164" s="2"/>
      <c r="TK164" s="2"/>
      <c r="TL164" s="2"/>
      <c r="TM164" s="2"/>
      <c r="TN164" s="2"/>
      <c r="TO164" s="2"/>
      <c r="TP164" s="2"/>
      <c r="TQ164" s="2"/>
      <c r="TR164" s="2"/>
      <c r="TS164" s="2"/>
      <c r="TT164" s="2"/>
      <c r="TU164" s="2"/>
      <c r="TV164" s="2"/>
    </row>
    <row r="165" spans="1:542" s="37" customFormat="1" x14ac:dyDescent="0.35">
      <c r="A165" s="62" t="s">
        <v>284</v>
      </c>
      <c r="B165" s="62" t="s">
        <v>287</v>
      </c>
      <c r="C165" s="63">
        <v>862</v>
      </c>
      <c r="D165" s="47"/>
      <c r="E165" s="68" t="s">
        <v>26</v>
      </c>
      <c r="F165" s="68"/>
      <c r="G165" s="39">
        <v>150</v>
      </c>
      <c r="H165" s="39">
        <v>1</v>
      </c>
      <c r="I165" s="68">
        <f>Table32[[#This Row],[Incidents per Year]]*Table32[[#This Row],[Quantity per incident]]</f>
        <v>150</v>
      </c>
      <c r="J165" s="38">
        <f>D165*Table32[[#This Row],[Potential Quantity per year]]*3</f>
        <v>0</v>
      </c>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c r="MT165" s="2"/>
      <c r="MU165" s="2"/>
      <c r="MV165" s="2"/>
      <c r="MW165" s="2"/>
      <c r="MX165" s="2"/>
      <c r="MY165" s="2"/>
      <c r="MZ165" s="2"/>
      <c r="NA165" s="2"/>
      <c r="NB165" s="2"/>
      <c r="NC165" s="2"/>
      <c r="ND165" s="2"/>
      <c r="NE165" s="2"/>
      <c r="NF165" s="2"/>
      <c r="NG165" s="2"/>
      <c r="NH165" s="2"/>
      <c r="NI165" s="2"/>
      <c r="NJ165" s="2"/>
      <c r="NK165" s="2"/>
      <c r="NL165" s="2"/>
      <c r="NM165" s="2"/>
      <c r="NN165" s="2"/>
      <c r="NO165" s="2"/>
      <c r="NP165" s="2"/>
      <c r="NQ165" s="2"/>
      <c r="NR165" s="2"/>
      <c r="NS165" s="2"/>
      <c r="NT165" s="2"/>
      <c r="NU165" s="2"/>
      <c r="NV165" s="2"/>
      <c r="NW165" s="2"/>
      <c r="NX165" s="2"/>
      <c r="NY165" s="2"/>
      <c r="NZ165" s="2"/>
      <c r="OA165" s="2"/>
      <c r="OB165" s="2"/>
      <c r="OC165" s="2"/>
      <c r="OD165" s="2"/>
      <c r="OE165" s="2"/>
      <c r="OF165" s="2"/>
      <c r="OG165" s="2"/>
      <c r="OH165" s="2"/>
      <c r="OI165" s="2"/>
      <c r="OJ165" s="2"/>
      <c r="OK165" s="2"/>
      <c r="OL165" s="2"/>
      <c r="OM165" s="2"/>
      <c r="ON165" s="2"/>
      <c r="OO165" s="2"/>
      <c r="OP165" s="2"/>
      <c r="OQ165" s="2"/>
      <c r="OR165" s="2"/>
      <c r="OS165" s="2"/>
      <c r="OT165" s="2"/>
      <c r="OU165" s="2"/>
      <c r="OV165" s="2"/>
      <c r="OW165" s="2"/>
      <c r="OX165" s="2"/>
      <c r="OY165" s="2"/>
      <c r="OZ165" s="2"/>
      <c r="PA165" s="2"/>
      <c r="PB165" s="2"/>
      <c r="PC165" s="2"/>
      <c r="PD165" s="2"/>
      <c r="PE165" s="2"/>
      <c r="PF165" s="2"/>
      <c r="PG165" s="2"/>
      <c r="PH165" s="2"/>
      <c r="PI165" s="2"/>
      <c r="PJ165" s="2"/>
      <c r="PK165" s="2"/>
      <c r="PL165" s="2"/>
      <c r="PM165" s="2"/>
      <c r="PN165" s="2"/>
      <c r="PO165" s="2"/>
      <c r="PP165" s="2"/>
      <c r="PQ165" s="2"/>
      <c r="PR165" s="2"/>
      <c r="PS165" s="2"/>
      <c r="PT165" s="2"/>
      <c r="PU165" s="2"/>
      <c r="PV165" s="2"/>
      <c r="PW165" s="2"/>
      <c r="PX165" s="2"/>
      <c r="PY165" s="2"/>
      <c r="PZ165" s="2"/>
      <c r="QA165" s="2"/>
      <c r="QB165" s="2"/>
      <c r="QC165" s="2"/>
      <c r="QD165" s="2"/>
      <c r="QE165" s="2"/>
      <c r="QF165" s="2"/>
      <c r="QG165" s="2"/>
      <c r="QH165" s="2"/>
      <c r="QI165" s="2"/>
      <c r="QJ165" s="2"/>
      <c r="QK165" s="2"/>
      <c r="QL165" s="2"/>
      <c r="QM165" s="2"/>
      <c r="QN165" s="2"/>
      <c r="QO165" s="2"/>
      <c r="QP165" s="2"/>
      <c r="QQ165" s="2"/>
      <c r="QR165" s="2"/>
      <c r="QS165" s="2"/>
      <c r="QT165" s="2"/>
      <c r="QU165" s="2"/>
      <c r="QV165" s="2"/>
      <c r="QW165" s="2"/>
      <c r="QX165" s="2"/>
      <c r="QY165" s="2"/>
      <c r="QZ165" s="2"/>
      <c r="RA165" s="2"/>
      <c r="RB165" s="2"/>
      <c r="RC165" s="2"/>
      <c r="RD165" s="2"/>
      <c r="RE165" s="2"/>
      <c r="RF165" s="2"/>
      <c r="RG165" s="2"/>
      <c r="RH165" s="2"/>
      <c r="RI165" s="2"/>
      <c r="RJ165" s="2"/>
      <c r="RK165" s="2"/>
      <c r="RL165" s="2"/>
      <c r="RM165" s="2"/>
      <c r="RN165" s="2"/>
      <c r="RO165" s="2"/>
      <c r="RP165" s="2"/>
      <c r="RQ165" s="2"/>
      <c r="RR165" s="2"/>
      <c r="RS165" s="2"/>
      <c r="RT165" s="2"/>
      <c r="RU165" s="2"/>
      <c r="RV165" s="2"/>
      <c r="RW165" s="2"/>
      <c r="RX165" s="2"/>
      <c r="RY165" s="2"/>
      <c r="RZ165" s="2"/>
      <c r="SA165" s="2"/>
      <c r="SB165" s="2"/>
      <c r="SC165" s="2"/>
      <c r="SD165" s="2"/>
      <c r="SE165" s="2"/>
      <c r="SF165" s="2"/>
      <c r="SG165" s="2"/>
      <c r="SH165" s="2"/>
      <c r="SI165" s="2"/>
      <c r="SJ165" s="2"/>
      <c r="SK165" s="2"/>
      <c r="SL165" s="2"/>
      <c r="SM165" s="2"/>
      <c r="SN165" s="2"/>
      <c r="SO165" s="2"/>
      <c r="SP165" s="2"/>
      <c r="SQ165" s="2"/>
      <c r="SR165" s="2"/>
      <c r="SS165" s="2"/>
      <c r="ST165" s="2"/>
      <c r="SU165" s="2"/>
      <c r="SV165" s="2"/>
      <c r="SW165" s="2"/>
      <c r="SX165" s="2"/>
      <c r="SY165" s="2"/>
      <c r="SZ165" s="2"/>
      <c r="TA165" s="2"/>
      <c r="TB165" s="2"/>
      <c r="TC165" s="2"/>
      <c r="TD165" s="2"/>
      <c r="TE165" s="2"/>
      <c r="TF165" s="2"/>
      <c r="TG165" s="2"/>
      <c r="TH165" s="2"/>
      <c r="TI165" s="2"/>
      <c r="TJ165" s="2"/>
      <c r="TK165" s="2"/>
      <c r="TL165" s="2"/>
      <c r="TM165" s="2"/>
      <c r="TN165" s="2"/>
      <c r="TO165" s="2"/>
      <c r="TP165" s="2"/>
      <c r="TQ165" s="2"/>
      <c r="TR165" s="2"/>
      <c r="TS165" s="2"/>
      <c r="TT165" s="2"/>
      <c r="TU165" s="2"/>
      <c r="TV165" s="2"/>
    </row>
    <row r="166" spans="1:542" s="37" customFormat="1" x14ac:dyDescent="0.35">
      <c r="A166" s="62" t="s">
        <v>285</v>
      </c>
      <c r="B166" s="62" t="s">
        <v>286</v>
      </c>
      <c r="C166" s="63">
        <v>862</v>
      </c>
      <c r="D166" s="47"/>
      <c r="E166" s="68" t="s">
        <v>26</v>
      </c>
      <c r="F166" s="68"/>
      <c r="G166" s="39">
        <v>150</v>
      </c>
      <c r="H166" s="39">
        <v>1</v>
      </c>
      <c r="I166" s="68">
        <f>Table32[[#This Row],[Incidents per Year]]*Table32[[#This Row],[Quantity per incident]]</f>
        <v>150</v>
      </c>
      <c r="J166" s="38">
        <f>D166*Table32[[#This Row],[Potential Quantity per year]]*3</f>
        <v>0</v>
      </c>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c r="TE166" s="2"/>
      <c r="TF166" s="2"/>
      <c r="TG166" s="2"/>
      <c r="TH166" s="2"/>
      <c r="TI166" s="2"/>
      <c r="TJ166" s="2"/>
      <c r="TK166" s="2"/>
      <c r="TL166" s="2"/>
      <c r="TM166" s="2"/>
      <c r="TN166" s="2"/>
      <c r="TO166" s="2"/>
      <c r="TP166" s="2"/>
      <c r="TQ166" s="2"/>
      <c r="TR166" s="2"/>
      <c r="TS166" s="2"/>
      <c r="TT166" s="2"/>
      <c r="TU166" s="2"/>
      <c r="TV166" s="2"/>
    </row>
    <row r="167" spans="1:542" ht="29" x14ac:dyDescent="0.35">
      <c r="A167" s="64" t="s">
        <v>206</v>
      </c>
      <c r="B167" s="65" t="s">
        <v>125</v>
      </c>
      <c r="C167" s="66" t="s">
        <v>161</v>
      </c>
      <c r="D167" s="47"/>
      <c r="E167" s="68" t="s">
        <v>24</v>
      </c>
      <c r="F167" s="68">
        <v>0</v>
      </c>
      <c r="G167" s="39">
        <v>120</v>
      </c>
      <c r="H167" s="39">
        <v>1</v>
      </c>
      <c r="I167" s="68">
        <f>Table32[[#This Row],[Incidents per Year]]*Table32[[#This Row],[Quantity per incident]]</f>
        <v>120</v>
      </c>
      <c r="J167" s="38">
        <f>D167*Table32[[#This Row],[Potential Quantity per year]]*3</f>
        <v>0</v>
      </c>
    </row>
    <row r="168" spans="1:542" ht="29" x14ac:dyDescent="0.35">
      <c r="A168" s="64" t="s">
        <v>207</v>
      </c>
      <c r="B168" s="65" t="s">
        <v>125</v>
      </c>
      <c r="C168" s="66" t="s">
        <v>161</v>
      </c>
      <c r="D168" s="47"/>
      <c r="E168" s="68" t="s">
        <v>24</v>
      </c>
      <c r="F168" s="68">
        <v>0</v>
      </c>
      <c r="G168" s="39">
        <v>120</v>
      </c>
      <c r="H168" s="39">
        <v>1</v>
      </c>
      <c r="I168" s="68">
        <f>Table32[[#This Row],[Incidents per Year]]*Table32[[#This Row],[Quantity per incident]]</f>
        <v>120</v>
      </c>
      <c r="J168" s="38">
        <f>D168*Table32[[#This Row],[Potential Quantity per year]]*3</f>
        <v>0</v>
      </c>
    </row>
    <row r="170" spans="1:542" ht="16" thickBot="1" x14ac:dyDescent="0.4"/>
    <row r="171" spans="1:542" ht="16" thickBot="1" x14ac:dyDescent="0.4">
      <c r="A171" s="74" t="s">
        <v>216</v>
      </c>
      <c r="B171" s="75"/>
      <c r="C171" s="75"/>
      <c r="D171" s="75"/>
      <c r="E171" s="75"/>
      <c r="F171" s="75"/>
      <c r="G171" s="75"/>
      <c r="H171" s="75"/>
      <c r="I171" s="75"/>
      <c r="J171" s="43">
        <f>SUM(Table32[Years 1-3 Calculated Cost])</f>
        <v>0</v>
      </c>
    </row>
  </sheetData>
  <sheetProtection algorithmName="SHA-512" hashValue="LBBZHY449yoOnljPLjcignrSkDCDvV/aR49bF392vylQLTFEQfl6TWrrnEQy6Z2r+GwQHW2LXk0v4fRMYcST0w==" saltValue="rvn6p9FsqzgPOFLVbz/OAA==" spinCount="100000" sheet="1" objects="1" scenarios="1"/>
  <mergeCells count="2">
    <mergeCell ref="A171:I171"/>
    <mergeCell ref="A1:J1"/>
  </mergeCells>
  <phoneticPr fontId="17" type="noConversion"/>
  <pageMargins left="0.7" right="0.7" top="0.75" bottom="0.75" header="0.3" footer="0.3"/>
  <pageSetup orientation="portrait" horizontalDpi="30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93FC-2632-4CDF-9747-654CD54400DD}">
  <sheetPr codeName="Sheet9"/>
  <dimension ref="A1:E12"/>
  <sheetViews>
    <sheetView workbookViewId="0">
      <selection activeCell="D32" sqref="D32:D33"/>
    </sheetView>
  </sheetViews>
  <sheetFormatPr defaultColWidth="9.08984375" defaultRowHeight="15.5" x14ac:dyDescent="0.35"/>
  <cols>
    <col min="1" max="1" width="61.90625" style="3" customWidth="1"/>
    <col min="2" max="3" width="12.453125" style="3" customWidth="1"/>
    <col min="4" max="4" width="16.453125" style="3" customWidth="1"/>
    <col min="5" max="5" width="22.6328125" style="3" customWidth="1"/>
    <col min="6" max="16384" width="9.08984375" style="3"/>
  </cols>
  <sheetData>
    <row r="1" spans="1:5" x14ac:dyDescent="0.35">
      <c r="A1" s="82" t="s">
        <v>227</v>
      </c>
      <c r="B1" s="83"/>
      <c r="C1" s="83"/>
      <c r="D1" s="83"/>
      <c r="E1" s="83"/>
    </row>
    <row r="2" spans="1:5" ht="30.5" x14ac:dyDescent="0.35">
      <c r="A2" s="34" t="s">
        <v>29</v>
      </c>
      <c r="B2" s="34" t="s">
        <v>9</v>
      </c>
      <c r="C2" s="56" t="s">
        <v>218</v>
      </c>
      <c r="D2" s="56" t="s">
        <v>217</v>
      </c>
      <c r="E2" s="56" t="s">
        <v>215</v>
      </c>
    </row>
    <row r="3" spans="1:5" ht="15.65" customHeight="1" x14ac:dyDescent="0.35">
      <c r="A3" s="40" t="s">
        <v>21</v>
      </c>
      <c r="B3" s="40" t="s">
        <v>30</v>
      </c>
      <c r="C3" s="57">
        <v>150</v>
      </c>
      <c r="D3" s="48"/>
      <c r="E3" s="41">
        <f>Table6[[#This Row],[Annual Quantity]]*Table6[[#This Row],[Unit Cost
Years 1-3]]*3</f>
        <v>0</v>
      </c>
    </row>
    <row r="4" spans="1:5" x14ac:dyDescent="0.35">
      <c r="A4" s="40" t="s">
        <v>208</v>
      </c>
      <c r="B4" s="40" t="s">
        <v>24</v>
      </c>
      <c r="C4" s="57">
        <v>30</v>
      </c>
      <c r="D4" s="48"/>
      <c r="E4" s="41">
        <f>Table6[[#This Row],[Annual Quantity]]*Table6[[#This Row],[Unit Cost
Years 1-3]]*3</f>
        <v>0</v>
      </c>
    </row>
    <row r="5" spans="1:5" x14ac:dyDescent="0.35">
      <c r="A5" s="40" t="s">
        <v>209</v>
      </c>
      <c r="B5" s="40" t="s">
        <v>24</v>
      </c>
      <c r="C5" s="57">
        <v>75</v>
      </c>
      <c r="D5" s="48"/>
      <c r="E5" s="41">
        <f>Table6[[#This Row],[Annual Quantity]]*Table6[[#This Row],[Unit Cost
Years 1-3]]*3</f>
        <v>0</v>
      </c>
    </row>
    <row r="6" spans="1:5" x14ac:dyDescent="0.35">
      <c r="A6" s="40" t="s">
        <v>210</v>
      </c>
      <c r="B6" s="40" t="s">
        <v>24</v>
      </c>
      <c r="C6" s="57">
        <v>150</v>
      </c>
      <c r="D6" s="48"/>
      <c r="E6" s="41">
        <f>Table6[[#This Row],[Annual Quantity]]*Table6[[#This Row],[Unit Cost
Years 1-3]]*3</f>
        <v>0</v>
      </c>
    </row>
    <row r="7" spans="1:5" x14ac:dyDescent="0.35">
      <c r="A7" s="40" t="s">
        <v>211</v>
      </c>
      <c r="B7" s="40" t="s">
        <v>30</v>
      </c>
      <c r="C7" s="57">
        <v>150</v>
      </c>
      <c r="D7" s="48"/>
      <c r="E7" s="41">
        <f>Table6[[#This Row],[Annual Quantity]]*Table6[[#This Row],[Unit Cost
Years 1-3]]*3</f>
        <v>0</v>
      </c>
    </row>
    <row r="8" spans="1:5" x14ac:dyDescent="0.35">
      <c r="A8" s="40" t="s">
        <v>212</v>
      </c>
      <c r="B8" s="40" t="s">
        <v>30</v>
      </c>
      <c r="C8" s="57">
        <v>30</v>
      </c>
      <c r="D8" s="48"/>
      <c r="E8" s="41">
        <f>Table6[[#This Row],[Annual Quantity]]*Table6[[#This Row],[Unit Cost
Years 1-3]]*3</f>
        <v>0</v>
      </c>
    </row>
    <row r="9" spans="1:5" ht="31" x14ac:dyDescent="0.35">
      <c r="A9" s="40" t="s">
        <v>205</v>
      </c>
      <c r="B9" s="60" t="s">
        <v>24</v>
      </c>
      <c r="C9" s="61">
        <v>30</v>
      </c>
      <c r="D9" s="48"/>
      <c r="E9" s="41">
        <f>Table6[[#This Row],[Annual Quantity]]*Table6[[#This Row],[Unit Cost
Years 1-3]]*3</f>
        <v>0</v>
      </c>
    </row>
    <row r="11" spans="1:5" ht="16" thickBot="1" x14ac:dyDescent="0.4"/>
    <row r="12" spans="1:5" ht="16" thickBot="1" x14ac:dyDescent="0.4">
      <c r="A12" s="74" t="s">
        <v>216</v>
      </c>
      <c r="B12" s="75"/>
      <c r="C12" s="75"/>
      <c r="D12" s="76"/>
      <c r="E12" s="42">
        <f>SUM(Table6[Years 1-3 Calculated Cost])</f>
        <v>0</v>
      </c>
    </row>
  </sheetData>
  <sheetProtection algorithmName="SHA-512" hashValue="0mn7SNGRxHz+wgLKVnfVqY3JZud+Jubc1kemeSYadkjxtCaJVXp8zTqtMhkDBhxV3JkrnkItIkZbbYioAmCZHg==" saltValue="DPiOIqKtEDZCMaVfB4tKlQ==" spinCount="100000" sheet="1" objects="1" scenarios="1"/>
  <mergeCells count="2">
    <mergeCell ref="A1:E1"/>
    <mergeCell ref="A12:D12"/>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Letting Documents" ma:contentTypeID="0x010100C52D65420FA22143A3C5E4428997D5DD00E756E309D8EAE441971B636938613363" ma:contentTypeVersion="788" ma:contentTypeDescription="Document Content type for Bidding/Letting libraries." ma:contentTypeScope="" ma:versionID="778a14fff9ad0490f3427bdc0b82b4ab">
  <xsd:schema xmlns:xsd="http://www.w3.org/2001/XMLSchema" xmlns:xs="http://www.w3.org/2001/XMLSchema" xmlns:p="http://schemas.microsoft.com/office/2006/metadata/properties" xmlns:ns1="http://schemas.microsoft.com/sharepoint/v3" xmlns:ns2="16f00c2e-ac5c-418b-9f13-a0771dbd417d" xmlns:ns3="084f7c45-40c1-4552-b9db-b0297b44ff26" xmlns:ns4="0164f986-d178-4177-b070-5d388487f3fa" xmlns:ns5="13f65844-edc2-4847-89d0-e3c226d68124" xmlns:ns6="a9741ecc-a006-4936-bbb1-79f29f7b6542" xmlns:ns7="http://schemas.microsoft.com/sharepoint/v4" xmlns:ns8="a5b864cb-7915-4493-b702-ad0b49b4414f" targetNamespace="http://schemas.microsoft.com/office/2006/metadata/properties" ma:root="true" ma:fieldsID="1058b27a2a1ebb128e3799e61fa70347" ns1:_="" ns2:_="" ns3:_="" ns4:_="" ns5:_="" ns6:_="" ns7:_="" ns8:_="">
    <xsd:import namespace="http://schemas.microsoft.com/sharepoint/v3"/>
    <xsd:import namespace="16f00c2e-ac5c-418b-9f13-a0771dbd417d"/>
    <xsd:import namespace="084f7c45-40c1-4552-b9db-b0297b44ff26"/>
    <xsd:import namespace="0164f986-d178-4177-b070-5d388487f3fa"/>
    <xsd:import namespace="13f65844-edc2-4847-89d0-e3c226d68124"/>
    <xsd:import namespace="a9741ecc-a006-4936-bbb1-79f29f7b6542"/>
    <xsd:import namespace="http://schemas.microsoft.com/sharepoint/v4"/>
    <xsd:import namespace="a5b864cb-7915-4493-b702-ad0b49b4414f"/>
    <xsd:element name="properties">
      <xsd:complexType>
        <xsd:sequence>
          <xsd:element name="documentManagement">
            <xsd:complexType>
              <xsd:all>
                <xsd:element ref="ns1:RoutingRuleDescription" minOccurs="0"/>
                <xsd:element ref="ns2:Letting_x0020_Document_x0020_Type" minOccurs="0"/>
                <xsd:element ref="ns2:Let_x0020_Date" minOccurs="0"/>
                <xsd:element ref="ns3:County" minOccurs="0"/>
                <xsd:element ref="ns2:lettingContract" minOccurs="0"/>
                <xsd:element ref="ns2:Let_x0020_Status" minOccurs="0"/>
                <xsd:element ref="ns1:URL" minOccurs="0"/>
                <xsd:element ref="ns4:Recent" minOccurs="0"/>
                <xsd:element ref="ns5:NCTA_x0020_Design_x002d_Build" minOccurs="0"/>
                <xsd:element ref="ns5:Division_x0020_Design_x002d_Build_x0020_Projects" minOccurs="0"/>
                <xsd:element ref="ns4:Express_x0020_Design_x0020_Build" minOccurs="0"/>
                <xsd:element ref="ns4:Public_x0020_Private_x0020_Partnership"/>
                <xsd:element ref="ns5:Construction_x0020_Management_x002f_General_x0020_Contractor" minOccurs="0"/>
                <xsd:element ref="ns5:Request_x0020_for_x0020_Information" minOccurs="0"/>
                <xsd:element ref="ns4:Order0" minOccurs="0"/>
                <xsd:element ref="ns2:Project" minOccurs="0"/>
                <xsd:element ref="ns6:LetDivision" minOccurs="0"/>
                <xsd:element ref="ns2:_dlc_DocId" minOccurs="0"/>
                <xsd:element ref="ns2:_dlc_DocIdUrl" minOccurs="0"/>
                <xsd:element ref="ns2:_dlc_DocIdPersistId" minOccurs="0"/>
                <xsd:element ref="ns7:IconOverlay" minOccurs="0"/>
                <xsd:element ref="ns8:SharedWithUsers"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 nillable="true" ma:displayName="Description" ma:description="" ma:internalName="RoutingRuleDescription" ma:readOnly="false">
      <xsd:simpleType>
        <xsd:restriction base="dms:Text">
          <xsd:maxLength value="255"/>
        </xsd:restriction>
      </xsd:simpleType>
    </xsd:element>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Letting_x0020_Document_x0020_Type" ma:index="2" nillable="true" ma:displayName="Letting Document Type" ma:description="What kind of document is this?" ma:format="Dropdown" ma:internalName="Letting_x0020_Document_x0020_Type">
      <xsd:simpleType>
        <xsd:restriction base="dms:Choice">
          <xsd:enumeration value="Addendum"/>
          <xsd:enumeration value="Award Letter"/>
          <xsd:enumeration value="Bid Form"/>
          <xsd:enumeration value="Bid Minutes"/>
          <xsd:enumeration value="Bid Roster"/>
          <xsd:enumeration value="Bid Tab Sheet"/>
          <xsd:enumeration value="Bid Summary"/>
          <xsd:enumeration value="Bid Results"/>
          <xsd:enumeration value="Cancellation Letter"/>
          <xsd:enumeration value="Categorical Exclusion"/>
          <xsd:enumeration value="Contract Information"/>
          <xsd:enumeration value="Cross Sections"/>
          <xsd:enumeration value="DBE File"/>
          <xsd:enumeration value="Design Build"/>
          <xsd:enumeration value="DEIS"/>
          <xsd:enumeration value="Digital Files"/>
          <xsd:enumeration value="Drawings"/>
          <xsd:enumeration value="EBS Addendum"/>
          <xsd:enumeration value="EBS File"/>
          <xsd:enumeration value="EBS Withdrawn"/>
          <xsd:enumeration value="Erosion Control Plans"/>
          <xsd:enumeration value="Extended and Re-advertised"/>
          <xsd:enumeration value="FEIS"/>
          <xsd:enumeration value="Form"/>
          <xsd:enumeration value="Geotechnical"/>
          <xsd:enumeration value="Industry Forum Documents"/>
          <xsd:enumeration value="Invitation to Bid"/>
          <xsd:enumeration value="Item C"/>
          <xsd:enumeration value="Letting List"/>
          <xsd:enumeration value="Letting Support Files"/>
          <xsd:enumeration value="Maps"/>
          <xsd:enumeration value="Materials Checklist"/>
          <xsd:enumeration value="Notice"/>
          <xsd:enumeration value="Overview"/>
          <xsd:enumeration value="Permit"/>
          <xsd:enumeration value="Plan Holder List"/>
          <xsd:enumeration value="Plans"/>
          <xsd:enumeration value="Pre-Bid"/>
          <xsd:enumeration value="Proposals"/>
          <xsd:enumeration value="Proposers"/>
          <xsd:enumeration value="Provided Materials"/>
          <xsd:enumeration value="Record of Decision"/>
          <xsd:enumeration value="Rejection Letter"/>
          <xsd:enumeration value="Release for Construction"/>
          <xsd:enumeration value="Reports"/>
          <xsd:enumeration value="Request for Qualifications"/>
          <xsd:enumeration value="Request For Proposals"/>
          <xsd:enumeration value="RFQ Holders"/>
          <xsd:enumeration value="Short-Listed Team"/>
          <xsd:enumeration value="SOQ Submitters List"/>
          <xsd:enumeration value="Special Bid"/>
          <xsd:enumeration value="Stipend"/>
          <xsd:enumeration value="Supporting Documents"/>
          <xsd:enumeration value="Synopsis"/>
          <xsd:enumeration value="Timeline"/>
          <xsd:enumeration value="Titlesheet"/>
          <xsd:enumeration value="Typical Section"/>
          <xsd:enumeration value="Withdrawn Project"/>
          <xsd:enumeration value="Request for Letters of Interest"/>
          <xsd:enumeration value="Letters of Interest Submitters List"/>
          <xsd:enumeration value="Request for Information"/>
          <xsd:enumeration value="RFI Submitters List"/>
          <xsd:enumeration value="Responders"/>
        </xsd:restriction>
      </xsd:simpleType>
    </xsd:element>
    <xsd:element name="Let_x0020_Date" ma:index="3" nillable="true" ma:displayName="Award Date" ma:description="Project Award date" ma:format="DateOnly" ma:internalName="Let_x0020_Date">
      <xsd:simpleType>
        <xsd:restriction base="dms:DateTime"/>
      </xsd:simpleType>
    </xsd:element>
    <xsd:element name="lettingContract" ma:index="5" nillable="true" ma:displayName="Contract" ma:internalName="lettingContract">
      <xsd:simpleType>
        <xsd:restriction base="dms:Text">
          <xsd:maxLength value="255"/>
        </xsd:restriction>
      </xsd:simpleType>
    </xsd:element>
    <xsd:element name="Let_x0020_Status" ma:index="7" nillable="true" ma:displayName="Let Status" ma:format="Dropdown" ma:internalName="Let_x0020_Status">
      <xsd:simpleType>
        <xsd:restriction base="dms:Choice">
          <xsd:enumeration value="Anticipated"/>
          <xsd:enumeration value="Advertised"/>
          <xsd:enumeration value="Bid Results"/>
          <xsd:enumeration value="Awarded"/>
          <xsd:enumeration value="Archived"/>
          <xsd:enumeration value="Let"/>
        </xsd:restriction>
      </xsd:simpleType>
    </xsd:element>
    <xsd:element name="Project" ma:index="17" nillable="true" ma:displayName="Project" ma:description="Either a project number or short description. Must be the same for all documents that are part of this project." ma:internalName="Project">
      <xsd:simpleType>
        <xsd:restriction base="dms:Text">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84f7c45-40c1-4552-b9db-b0297b44ff26" elementFormDefault="qualified">
    <xsd:import namespace="http://schemas.microsoft.com/office/2006/documentManagement/types"/>
    <xsd:import namespace="http://schemas.microsoft.com/office/infopath/2007/PartnerControls"/>
    <xsd:element name="County" ma:index="4" nillable="true" ma:displayName="County" ma:description="Full List of NC Counties" ma:format="Dropdown" ma:internalName="County">
      <xsd:complexType>
        <xsd:complexContent>
          <xsd:extension base="dms:MultiChoice">
            <xsd:sequence>
              <xsd:element name="Value" maxOccurs="unbounded" minOccurs="0" nillable="true">
                <xsd:simpleType>
                  <xsd:restriction base="dms:Choice">
                    <xsd:enumeration value="Alamance"/>
                    <xsd:enumeration value="Alexander"/>
                    <xsd:enumeration value="Alleghany"/>
                    <xsd:enumeration value="Anson"/>
                    <xsd:enumeration value="Ashe"/>
                    <xsd:enumeration value="Avery"/>
                    <xsd:enumeration value="Beaufort"/>
                    <xsd:enumeration value="Bertie"/>
                    <xsd:enumeration value="Bladen"/>
                    <xsd:enumeration value="Brunswick"/>
                    <xsd:enumeration value="Buncombe"/>
                    <xsd:enumeration value="Burke"/>
                    <xsd:enumeration value="Cabarrus"/>
                    <xsd:enumeration value="Caldwell"/>
                    <xsd:enumeration value="Camden"/>
                    <xsd:enumeration value="Carteret"/>
                    <xsd:enumeration value="Caswell"/>
                    <xsd:enumeration value="Catawba"/>
                    <xsd:enumeration value="Chatham"/>
                    <xsd:enumeration value="Cherokee"/>
                    <xsd:enumeration value="Chowan"/>
                    <xsd:enumeration value="Clay"/>
                    <xsd:enumeration value="Cleveland"/>
                    <xsd:enumeration value="Columbus"/>
                    <xsd:enumeration value="Craven"/>
                    <xsd:enumeration value="Cumberland"/>
                    <xsd:enumeration value="Currituck"/>
                    <xsd:enumeration value="Dare"/>
                    <xsd:enumeration value="Davidson"/>
                    <xsd:enumeration value="Davie"/>
                    <xsd:enumeration value="Duplin"/>
                    <xsd:enumeration value="Durham"/>
                    <xsd:enumeration value="Edgecombe"/>
                    <xsd:enumeration value="Forsyth"/>
                    <xsd:enumeration value="Franklin"/>
                    <xsd:enumeration value="Gaston"/>
                    <xsd:enumeration value="Gates"/>
                    <xsd:enumeration value="Graham"/>
                    <xsd:enumeration value="Granville"/>
                    <xsd:enumeration value="Greene"/>
                    <xsd:enumeration value="Guilford"/>
                    <xsd:enumeration value="Halifax"/>
                    <xsd:enumeration value="Harnett"/>
                    <xsd:enumeration value="Haywood"/>
                    <xsd:enumeration value="Henderson"/>
                    <xsd:enumeration value="Hertford"/>
                    <xsd:enumeration value="Hoke"/>
                    <xsd:enumeration value="Hyde"/>
                    <xsd:enumeration value="Iredell"/>
                    <xsd:enumeration value="Jackson"/>
                    <xsd:enumeration value="Johnston"/>
                    <xsd:enumeration value="Jones"/>
                    <xsd:enumeration value="Lee"/>
                    <xsd:enumeration value="Lenoir"/>
                    <xsd:enumeration value="Lincoln"/>
                    <xsd:enumeration value="Macon"/>
                    <xsd:enumeration value="Madison"/>
                    <xsd:enumeration value="Martin"/>
                    <xsd:enumeration value="McDowell"/>
                    <xsd:enumeration value="Mecklenburg"/>
                    <xsd:enumeration value="Mitchell"/>
                    <xsd:enumeration value="Montgomery"/>
                    <xsd:enumeration value="Moore"/>
                    <xsd:enumeration value="Nash"/>
                    <xsd:enumeration value="New Hanover"/>
                    <xsd:enumeration value="Northampton"/>
                    <xsd:enumeration value="Onslow"/>
                    <xsd:enumeration value="Orange"/>
                    <xsd:enumeration value="Pamlico"/>
                    <xsd:enumeration value="Pasquotank"/>
                    <xsd:enumeration value="Pender"/>
                    <xsd:enumeration value="Perquimans"/>
                    <xsd:enumeration value="Person"/>
                    <xsd:enumeration value="Pitt"/>
                    <xsd:enumeration value="Polk"/>
                    <xsd:enumeration value="Randolph"/>
                    <xsd:enumeration value="Richmond"/>
                    <xsd:enumeration value="Robeson"/>
                    <xsd:enumeration value="Rockingham"/>
                    <xsd:enumeration value="Rowan"/>
                    <xsd:enumeration value="Rutherford"/>
                    <xsd:enumeration value="Sampson"/>
                    <xsd:enumeration value="Scotland"/>
                    <xsd:enumeration value="Stanly"/>
                    <xsd:enumeration value="Stokes"/>
                    <xsd:enumeration value="Surry"/>
                    <xsd:enumeration value="Swain"/>
                    <xsd:enumeration value="Transylvania"/>
                    <xsd:enumeration value="Tyrrell"/>
                    <xsd:enumeration value="Union"/>
                    <xsd:enumeration value="Vance"/>
                    <xsd:enumeration value="Wake"/>
                    <xsd:enumeration value="Warren"/>
                    <xsd:enumeration value="Washington"/>
                    <xsd:enumeration value="Watauga"/>
                    <xsd:enumeration value="Wayne"/>
                    <xsd:enumeration value="Wilkes"/>
                    <xsd:enumeration value="Wilson"/>
                    <xsd:enumeration value="Yadkin"/>
                    <xsd:enumeration value="Yancey"/>
                  </xsd:restriction>
                </xsd:simpleType>
              </xsd:element>
            </xsd:sequence>
          </xsd:extension>
        </xsd:complexContent>
      </xsd:complexType>
    </xsd:element>
    <xsd:element name="Division" ma:index="31" nillable="true" ma:displayName="Division" ma:format="Dropdown" ma:internalName="Division">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restriction>
      </xsd:simpleType>
    </xsd:element>
  </xsd:schema>
  <xsd:schema xmlns:xsd="http://www.w3.org/2001/XMLSchema" xmlns:xs="http://www.w3.org/2001/XMLSchema" xmlns:dms="http://schemas.microsoft.com/office/2006/documentManagement/types" xmlns:pc="http://schemas.microsoft.com/office/infopath/2007/PartnerControls" targetNamespace="0164f986-d178-4177-b070-5d388487f3fa" elementFormDefault="qualified">
    <xsd:import namespace="http://schemas.microsoft.com/office/2006/documentManagement/types"/>
    <xsd:import namespace="http://schemas.microsoft.com/office/infopath/2007/PartnerControls"/>
    <xsd:element name="Recent" ma:index="9" nillable="true" ma:displayName="Recent" ma:default="No" ma:description="Is this project a Central Design-Build Projects?" ma:format="Dropdown" ma:internalName="Recent">
      <xsd:simpleType>
        <xsd:restriction base="dms:Choice">
          <xsd:enumeration value="No"/>
          <xsd:enumeration value="Yes"/>
        </xsd:restriction>
      </xsd:simpleType>
    </xsd:element>
    <xsd:element name="Express_x0020_Design_x0020_Build" ma:index="12" nillable="true" ma:displayName="Express Design Build" ma:default="No" ma:description="Is this project an Express Design Build?" ma:format="Dropdown" ma:internalName="Express_x0020_Design_x0020_Build">
      <xsd:simpleType>
        <xsd:restriction base="dms:Choice">
          <xsd:enumeration value="No"/>
          <xsd:enumeration value="Yes"/>
        </xsd:restriction>
      </xsd:simpleType>
    </xsd:element>
    <xsd:element name="Public_x0020_Private_x0020_Partnership" ma:index="13" ma:displayName="Public Private Partnership" ma:default="No" ma:description="Is this project a Public Private Partnership?" ma:format="Dropdown" ma:internalName="Public_x0020_Private_x0020_Partnership">
      <xsd:simpleType>
        <xsd:restriction base="dms:Choice">
          <xsd:enumeration value="No"/>
          <xsd:enumeration value="Yes"/>
        </xsd:restriction>
      </xsd:simpleType>
    </xsd:element>
    <xsd:element name="Order0" ma:index="16" nillable="true" ma:displayName="Order" ma:decimals="0" ma:description="Use this information to change the order of 'recent' design build projects. 1 is the top of the list." ma:indexed="true" ma:internalName="Order0" ma:percentage="FALSE">
      <xsd:simpleType>
        <xsd:restriction base="dms:Number">
          <xsd:maxInclusive value="20"/>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13f65844-edc2-4847-89d0-e3c226d68124" elementFormDefault="qualified">
    <xsd:import namespace="http://schemas.microsoft.com/office/2006/documentManagement/types"/>
    <xsd:import namespace="http://schemas.microsoft.com/office/infopath/2007/PartnerControls"/>
    <xsd:element name="NCTA_x0020_Design_x002d_Build" ma:index="10" nillable="true" ma:displayName="NCTA Design-Build" ma:default="No" ma:description="Is this a NCTA Design-Build Project?" ma:format="Dropdown" ma:internalName="NCTA_x0020_Design_x002d_Build">
      <xsd:simpleType>
        <xsd:restriction base="dms:Choice">
          <xsd:enumeration value="No"/>
          <xsd:enumeration value="Yes"/>
        </xsd:restriction>
      </xsd:simpleType>
    </xsd:element>
    <xsd:element name="Division_x0020_Design_x002d_Build_x0020_Projects" ma:index="11" nillable="true" ma:displayName="Division Design-Build Projects" ma:default="No" ma:description="Is this a Division Design-Build Project?" ma:format="Dropdown" ma:internalName="Division_x0020_Design_x002d_Build_x0020_Projects">
      <xsd:simpleType>
        <xsd:restriction base="dms:Choice">
          <xsd:enumeration value="No"/>
          <xsd:enumeration value="Yes"/>
        </xsd:restriction>
      </xsd:simpleType>
    </xsd:element>
    <xsd:element name="Construction_x0020_Management_x002f_General_x0020_Contractor" ma:index="14" nillable="true" ma:displayName="Construction Manager/General Contractor Projects" ma:default="No" ma:description="Is this project a Construction Manager/General Contractor Projects?" ma:format="Dropdown" ma:internalName="Construction_x0020_Management_x002f_General_x0020_Contractor">
      <xsd:simpleType>
        <xsd:restriction base="dms:Choice">
          <xsd:enumeration value="No"/>
          <xsd:enumeration value="Yes"/>
        </xsd:restriction>
      </xsd:simpleType>
    </xsd:element>
    <xsd:element name="Request_x0020_for_x0020_Information" ma:index="15" nillable="true" ma:displayName="Request for Information" ma:default="No" ma:description="Request for Information" ma:format="Dropdown" ma:internalName="Request_x0020_for_x0020_Information">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a9741ecc-a006-4936-bbb1-79f29f7b6542" elementFormDefault="qualified">
    <xsd:import namespace="http://schemas.microsoft.com/office/2006/documentManagement/types"/>
    <xsd:import namespace="http://schemas.microsoft.com/office/infopath/2007/PartnerControls"/>
    <xsd:element name="LetDivision" ma:index="18" nillable="true" ma:displayName="LetDivision" ma:default="Design" ma:format="Dropdown" ma:internalName="LetDivision">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Bridge"/>
          <xsd:enumeration value="Central"/>
          <xsd:enumeration value="Design"/>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0 xmlns="0164f986-d178-4177-b070-5d388487f3fa" xsi:nil="true"/>
    <Construction_x0020_Management_x002f_General_x0020_Contractor xmlns="13f65844-edc2-4847-89d0-e3c226d68124">No</Construction_x0020_Management_x002f_General_x0020_Contractor>
    <Recent xmlns="0164f986-d178-4177-b070-5d388487f3fa">No</Recent>
    <Let_x0020_Status xmlns="16f00c2e-ac5c-418b-9f13-a0771dbd417d">Archived</Let_x0020_Status>
    <IconOverlay xmlns="http://schemas.microsoft.com/sharepoint/v4" xsi:nil="true"/>
    <Division_x0020_Design_x002d_Build_x0020_Projects xmlns="13f65844-edc2-4847-89d0-e3c226d68124">No</Division_x0020_Design_x002d_Build_x0020_Projects>
    <Express_x0020_Design_x0020_Build xmlns="0164f986-d178-4177-b070-5d388487f3fa">No</Express_x0020_Design_x0020_Build>
    <lettingContract xmlns="16f00c2e-ac5c-418b-9f13-a0771dbd417d" xsi:nil="true"/>
    <URL xmlns="http://schemas.microsoft.com/sharepoint/v3">
      <Url xsi:nil="true"/>
      <Description xsi:nil="true"/>
    </URL>
    <Public_x0020_Private_x0020_Partnership xmlns="0164f986-d178-4177-b070-5d388487f3fa">No</Public_x0020_Private_x0020_Partnership>
    <LetDivision xmlns="a9741ecc-a006-4936-bbb1-79f29f7b6542">Design</LetDivision>
    <RoutingRuleDescription xmlns="http://schemas.microsoft.com/sharepoint/v3">Maintain, repair, replace, install, document, and manage NCDOT's ITS devices for ITS communications infrastructure in multiple regions throughout the state.</RoutingRuleDescription>
    <Let_x0020_Date xmlns="16f00c2e-ac5c-418b-9f13-a0771dbd417d" xsi:nil="true"/>
    <NCTA_x0020_Design_x002d_Build xmlns="13f65844-edc2-4847-89d0-e3c226d68124">No</NCTA_x0020_Design_x002d_Build>
    <Project xmlns="16f00c2e-ac5c-418b-9f13-a0771dbd417d">CANCELED - Statewide ITS Resilience Services 2025</Project>
    <Letting_x0020_Document_x0020_Type xmlns="16f00c2e-ac5c-418b-9f13-a0771dbd417d">Contract Information</Letting_x0020_Document_x0020_Type>
    <Request_x0020_for_x0020_Information xmlns="13f65844-edc2-4847-89d0-e3c226d68124">No</Request_x0020_for_x0020_Information>
    <County xmlns="084f7c45-40c1-4552-b9db-b0297b44ff26"/>
    <Division xmlns="084f7c45-40c1-4552-b9db-b0297b44ff26" xsi:nil="true"/>
  </documentManagement>
</p:properti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83D289A-A1FC-4A54-8FDC-54B51AC5CB94}">
  <ds:schemaRefs>
    <ds:schemaRef ds:uri="http://schemas.microsoft.com/sharepoint/v3/contenttype/forms"/>
  </ds:schemaRefs>
</ds:datastoreItem>
</file>

<file path=customXml/itemProps2.xml><?xml version="1.0" encoding="utf-8"?>
<ds:datastoreItem xmlns:ds="http://schemas.openxmlformats.org/officeDocument/2006/customXml" ds:itemID="{041AE901-CC79-4F12-AF88-A73302028A2B}"/>
</file>

<file path=customXml/itemProps3.xml><?xml version="1.0" encoding="utf-8"?>
<ds:datastoreItem xmlns:ds="http://schemas.openxmlformats.org/officeDocument/2006/customXml" ds:itemID="{2B69DFC7-1462-4DD8-9B5D-C6948FADE6B9}">
  <ds:schemaRefs>
    <ds:schemaRef ds:uri="http://schemas.microsoft.com/office/2006/metadata/properties"/>
    <ds:schemaRef ds:uri="http://schemas.microsoft.com/office/infopath/2007/PartnerControls"/>
    <ds:schemaRef ds:uri="0164f986-d178-4177-b070-5d388487f3fa"/>
    <ds:schemaRef ds:uri="13f65844-edc2-4847-89d0-e3c226d68124"/>
    <ds:schemaRef ds:uri="16f00c2e-ac5c-418b-9f13-a0771dbd417d"/>
    <ds:schemaRef ds:uri="http://schemas.microsoft.com/sharepoint/v4"/>
    <ds:schemaRef ds:uri="http://schemas.microsoft.com/sharepoint/v3"/>
    <ds:schemaRef ds:uri="a9741ecc-a006-4936-bbb1-79f29f7b6542"/>
    <ds:schemaRef ds:uri="084f7c45-40c1-4552-b9db-b0297b44ff26"/>
  </ds:schemaRefs>
</ds:datastoreItem>
</file>

<file path=customXml/itemProps4.xml><?xml version="1.0" encoding="utf-8"?>
<ds:datastoreItem xmlns:ds="http://schemas.openxmlformats.org/officeDocument/2006/customXml" ds:itemID="{7EA083C6-8E45-489F-B613-34A10C928D1B}">
  <ds:schemaRefs>
    <ds:schemaRef ds:uri="Microsoft.SharePoint.Taxonomy.ContentTypeSync"/>
  </ds:schemaRefs>
</ds:datastoreItem>
</file>

<file path=customXml/itemProps5.xml><?xml version="1.0" encoding="utf-8"?>
<ds:datastoreItem xmlns:ds="http://schemas.openxmlformats.org/officeDocument/2006/customXml" ds:itemID="{1CDC2E04-66FC-4603-84BA-C893F2CD27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Price Proposal Summary&gt;&gt;</vt:lpstr>
      <vt:lpstr>Price Proposal Summary</vt:lpstr>
      <vt:lpstr>Proposer Instructions</vt:lpstr>
      <vt:lpstr>Price Proposal&gt;&gt;</vt:lpstr>
      <vt:lpstr>A</vt:lpstr>
      <vt:lpstr>B</vt:lpstr>
      <vt:lpstr>C</vt:lpstr>
      <vt:lpstr>'Price Proposal Summary'!Print_Area</vt:lpstr>
      <vt:lpstr>'Price Proposal Summary&gt;&gt;'!Print_Area</vt:lpstr>
      <vt:lpstr>'Price Proposal&gt;&gt;'!Print_Area</vt:lpstr>
      <vt:lpstr>'Proposer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Lundeen</dc:creator>
  <cp:lastModifiedBy>Earley, Jessica S</cp:lastModifiedBy>
  <dcterms:created xsi:type="dcterms:W3CDTF">2022-03-30T18:11:36Z</dcterms:created>
  <dcterms:modified xsi:type="dcterms:W3CDTF">2025-07-14T16:39:07Z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0x010100C52D65420FA22143A3C5E4428997D5DD00E756E309D8EAE441971B636938613363</vt:lpwstr>
  </property>
  <property fmtid="{D5CDD505-2E9C-101B-9397-08002B2CF9AE}" pid="3" name="Order">
    <vt:r8>409100</vt:r8>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